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ables/table1.xml" ContentType="application/vnd.openxmlformats-officedocument.spreadsheetml.table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charts/chart1.xml" ContentType="application/vnd.openxmlformats-officedocument.drawingml.chart+xml"/>
  <Override PartName="/xl/charts/chart2.xml" ContentType="application/vnd.openxmlformats-officedocument.drawingml.char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Resumen" sheetId="1" state="visible" r:id="rId1"/>
    <sheet xmlns:r="http://schemas.openxmlformats.org/officeDocument/2006/relationships" name="Disponibilidad" sheetId="2" state="visible" r:id="rId2"/>
    <sheet xmlns:r="http://schemas.openxmlformats.org/officeDocument/2006/relationships" name="Reservas" sheetId="3" state="visible" r:id="rId3"/>
    <sheet xmlns:r="http://schemas.openxmlformats.org/officeDocument/2006/relationships" name="Configuración" sheetId="4" state="visible" r:id="rId4"/>
    <sheet xmlns:r="http://schemas.openxmlformats.org/officeDocument/2006/relationships" name="Instrucciones" sheetId="5" state="visible" r:id="rId5"/>
  </sheets>
  <definedNames/>
  <calcPr calcId="124519" calcMode="auto" fullCalcOnLoad="1" forceFullCalc="1"/>
</workbook>
</file>

<file path=xl/styles.xml><?xml version="1.0" encoding="utf-8"?>
<styleSheet xmlns="http://schemas.openxmlformats.org/spreadsheetml/2006/main">
  <numFmts count="5">
    <numFmt numFmtId="164" formatCode="dd/mm/yyyy"/>
    <numFmt numFmtId="165" formatCode="#,##0.00 [$€-es-ES]"/>
    <numFmt numFmtId="166" formatCode="[h]:mm"/>
    <numFmt numFmtId="167" formatCode="hh:mm"/>
    <numFmt numFmtId="168" formatCode="dd/mm/yyyy hh:mm"/>
  </numFmts>
  <fonts count="6">
    <font>
      <name val="Calibri"/>
      <family val="2"/>
      <color theme="1"/>
      <sz val="11"/>
      <scheme val="minor"/>
    </font>
    <font>
      <name val="Aptos Display"/>
      <b val="1"/>
      <color rgb="00FFFFFF"/>
      <sz val="18"/>
    </font>
    <font>
      <name val="Aptos"/>
      <b val="1"/>
      <color rgb="0026233F"/>
      <sz val="11"/>
    </font>
    <font>
      <name val="Aptos"/>
      <b val="1"/>
      <color rgb="00FFFFFF"/>
      <sz val="10"/>
    </font>
    <font>
      <name val="Aptos Display"/>
      <b val="1"/>
      <color rgb="0026233F"/>
      <sz val="16"/>
    </font>
    <font>
      <name val="Aptos"/>
      <color rgb="0026233F"/>
      <sz val="10"/>
    </font>
  </fonts>
  <fills count="11">
    <fill>
      <patternFill/>
    </fill>
    <fill>
      <patternFill patternType="gray125"/>
    </fill>
    <fill>
      <patternFill patternType="solid">
        <fgColor rgb="0026233F"/>
      </patternFill>
    </fill>
    <fill>
      <patternFill patternType="solid">
        <fgColor rgb="00F7F2FA"/>
      </patternFill>
    </fill>
    <fill>
      <patternFill patternType="solid">
        <fgColor rgb="00FFF0C7"/>
      </patternFill>
    </fill>
    <fill>
      <patternFill patternType="solid">
        <fgColor rgb="00E05A47"/>
      </patternFill>
    </fill>
    <fill>
      <patternFill patternType="solid">
        <fgColor rgb="00FFFFFF"/>
      </patternFill>
    </fill>
    <fill>
      <patternFill patternType="solid">
        <fgColor rgb="00E7E7EA"/>
      </patternFill>
    </fill>
    <fill>
      <patternFill patternType="solid">
        <fgColor rgb="00DDEFE9"/>
      </patternFill>
    </fill>
    <fill>
      <patternFill patternType="solid">
        <fgColor rgb="00FAD7B5"/>
      </patternFill>
    </fill>
    <fill>
      <patternFill patternType="solid">
        <fgColor rgb="00F8D7DA"/>
      </patternFill>
    </fill>
  </fills>
  <borders count="2">
    <border>
      <left/>
      <right/>
      <top/>
      <bottom/>
      <diagonal/>
    </border>
    <border>
      <left style="thin">
        <color rgb="00DDD3E8"/>
      </left>
      <right style="thin">
        <color rgb="00DDD3E8"/>
      </right>
      <top style="thin">
        <color rgb="00DDD3E8"/>
      </top>
      <bottom style="thin">
        <color rgb="00DDD3E8"/>
      </bottom>
    </border>
  </borders>
  <cellStyleXfs count="1">
    <xf numFmtId="0" fontId="0" fillId="0" borderId="0"/>
  </cellStyleXfs>
  <cellXfs count="47">
    <xf numFmtId="0" fontId="0" fillId="0" borderId="0" pivotButton="0" quotePrefix="0" xfId="0"/>
    <xf numFmtId="0" fontId="1" fillId="2" borderId="0" applyAlignment="1" pivotButton="0" quotePrefix="0" xfId="0">
      <alignment horizontal="left" vertical="center"/>
    </xf>
    <xf numFmtId="0" fontId="2" fillId="0" borderId="0" pivotButton="0" quotePrefix="0" xfId="0"/>
    <xf numFmtId="164" fontId="0" fillId="3" borderId="1" applyAlignment="1" pivotButton="0" quotePrefix="0" xfId="0">
      <alignment horizontal="center" vertical="center"/>
    </xf>
    <xf numFmtId="0" fontId="0" fillId="4" borderId="1" applyAlignment="1" pivotButton="0" quotePrefix="0" xfId="0">
      <alignment horizontal="center" vertical="center"/>
    </xf>
    <xf numFmtId="164" fontId="0" fillId="4" borderId="1" applyAlignment="1" pivotButton="0" quotePrefix="0" xfId="0">
      <alignment horizontal="center" vertical="center"/>
    </xf>
    <xf numFmtId="0" fontId="3" fillId="5" borderId="1" applyAlignment="1" pivotButton="0" quotePrefix="0" xfId="0">
      <alignment horizontal="center" vertical="center" wrapText="1"/>
    </xf>
    <xf numFmtId="0" fontId="4" fillId="3" borderId="1" applyAlignment="1" pivotButton="0" quotePrefix="0" xfId="0">
      <alignment horizontal="center" vertical="center"/>
    </xf>
    <xf numFmtId="165" fontId="4" fillId="3" borderId="1" applyAlignment="1" pivotButton="0" quotePrefix="0" xfId="0">
      <alignment horizontal="center" vertical="center"/>
    </xf>
    <xf numFmtId="0" fontId="3" fillId="2" borderId="1" applyAlignment="1" pivotButton="0" quotePrefix="0" xfId="0">
      <alignment horizontal="center" vertical="center" wrapText="1"/>
    </xf>
    <xf numFmtId="0" fontId="0" fillId="3" borderId="1" pivotButton="0" quotePrefix="0" xfId="0"/>
    <xf numFmtId="2" fontId="0" fillId="3" borderId="1" pivotButton="0" quotePrefix="0" xfId="0"/>
    <xf numFmtId="165" fontId="0" fillId="3" borderId="1" pivotButton="0" quotePrefix="0" xfId="0"/>
    <xf numFmtId="0" fontId="0" fillId="6" borderId="1" pivotButton="0" quotePrefix="0" xfId="0"/>
    <xf numFmtId="2" fontId="0" fillId="6" borderId="1" pivotButton="0" quotePrefix="0" xfId="0"/>
    <xf numFmtId="165" fontId="0" fillId="6" borderId="1" pivotButton="0" quotePrefix="0" xfId="0"/>
    <xf numFmtId="164" fontId="0" fillId="4" borderId="1" pivotButton="0" quotePrefix="0" xfId="0"/>
    <xf numFmtId="166" fontId="0" fillId="7" borderId="1" pivotButton="0" quotePrefix="0" xfId="0"/>
    <xf numFmtId="0" fontId="0" fillId="0" borderId="0" applyAlignment="1" pivotButton="0" quotePrefix="0" xfId="0">
      <alignment horizontal="left" vertical="top" wrapText="1"/>
    </xf>
    <xf numFmtId="167" fontId="0" fillId="3" borderId="1" pivotButton="0" quotePrefix="0" xfId="0"/>
    <xf numFmtId="0" fontId="0" fillId="0" borderId="1" applyAlignment="1" pivotButton="0" quotePrefix="0" xfId="0">
      <alignment horizontal="center" vertical="center"/>
    </xf>
    <xf numFmtId="0" fontId="5" fillId="4" borderId="1" applyAlignment="1" applyProtection="1" pivotButton="0" quotePrefix="0" xfId="0">
      <alignment horizontal="left" vertical="center"/>
      <protection locked="0" hidden="0"/>
    </xf>
    <xf numFmtId="164" fontId="5" fillId="4" borderId="1" applyAlignment="1" applyProtection="1" pivotButton="0" quotePrefix="0" xfId="0">
      <alignment horizontal="left" vertical="center"/>
      <protection locked="0" hidden="0"/>
    </xf>
    <xf numFmtId="167" fontId="5" fillId="4" borderId="1" applyAlignment="1" applyProtection="1" pivotButton="0" quotePrefix="0" xfId="0">
      <alignment horizontal="left" vertical="center"/>
      <protection locked="0" hidden="0"/>
    </xf>
    <xf numFmtId="165" fontId="5" fillId="4" borderId="1" applyAlignment="1" applyProtection="1" pivotButton="0" quotePrefix="0" xfId="0">
      <alignment horizontal="left" vertical="center"/>
      <protection locked="0" hidden="0"/>
    </xf>
    <xf numFmtId="168" fontId="5" fillId="7" borderId="1" applyAlignment="1" pivotButton="0" quotePrefix="0" xfId="0">
      <alignment horizontal="left" vertical="center"/>
    </xf>
    <xf numFmtId="165" fontId="5" fillId="7" borderId="1" applyAlignment="1" pivotButton="0" quotePrefix="0" xfId="0">
      <alignment horizontal="left" vertical="center"/>
    </xf>
    <xf numFmtId="0" fontId="5" fillId="7" borderId="1" applyAlignment="1" pivotButton="0" quotePrefix="0" xfId="0">
      <alignment horizontal="left" vertical="center"/>
    </xf>
    <xf numFmtId="0" fontId="0" fillId="4" borderId="0" applyAlignment="1" pivotButton="0" quotePrefix="0" xfId="0">
      <alignment horizontal="left" vertical="center"/>
    </xf>
    <xf numFmtId="167" fontId="0" fillId="0" borderId="0" pivotButton="0" quotePrefix="0" xfId="0"/>
    <xf numFmtId="0" fontId="0" fillId="4" borderId="1" applyProtection="1" pivotButton="0" quotePrefix="0" xfId="0">
      <protection locked="0" hidden="0"/>
    </xf>
    <xf numFmtId="167" fontId="0" fillId="4" borderId="1" applyProtection="1" pivotButton="0" quotePrefix="0" xfId="0">
      <protection locked="0" hidden="0"/>
    </xf>
    <xf numFmtId="0" fontId="3" fillId="5" borderId="1" pivotButton="0" quotePrefix="0" xfId="0"/>
    <xf numFmtId="0" fontId="0" fillId="3" borderId="1" applyAlignment="1" pivotButton="0" quotePrefix="0" xfId="0">
      <alignment horizontal="left" vertical="top" wrapText="1"/>
    </xf>
    <xf numFmtId="0" fontId="0" fillId="8" borderId="1" pivotButton="0" quotePrefix="0" xfId="0"/>
    <xf numFmtId="0" fontId="0" fillId="6" borderId="1" applyAlignment="1" pivotButton="0" quotePrefix="0" xfId="0">
      <alignment horizontal="left" vertical="top" wrapText="1"/>
    </xf>
    <xf numFmtId="0" fontId="0" fillId="4" borderId="1" pivotButton="0" quotePrefix="0" xfId="0"/>
    <xf numFmtId="0" fontId="0" fillId="9" borderId="1" pivotButton="0" quotePrefix="0" xfId="0"/>
    <xf numFmtId="0" fontId="0" fillId="10" borderId="1" pivotButton="0" quotePrefix="0" xfId="0"/>
    <xf numFmtId="0" fontId="0" fillId="7" borderId="1" pivotButton="0" quotePrefix="0" xfId="0"/>
    <xf numFmtId="0" fontId="0" fillId="4" borderId="0" applyAlignment="1" pivotButton="0" quotePrefix="0" xfId="0">
      <alignment horizontal="left" vertical="top" wrapText="1"/>
    </xf>
    <xf numFmtId="166" fontId="0" fillId="7" borderId="1" pivotButton="0" quotePrefix="0" xfId="0"/>
    <xf numFmtId="167" fontId="0" fillId="3" borderId="1" pivotButton="0" quotePrefix="0" xfId="0"/>
    <xf numFmtId="167" fontId="5" fillId="4" borderId="1" applyAlignment="1" applyProtection="1" pivotButton="0" quotePrefix="0" xfId="0">
      <alignment horizontal="left" vertical="center"/>
      <protection locked="0" hidden="0"/>
    </xf>
    <xf numFmtId="168" fontId="5" fillId="7" borderId="1" applyAlignment="1" pivotButton="0" quotePrefix="0" xfId="0">
      <alignment horizontal="left" vertical="center"/>
    </xf>
    <xf numFmtId="167" fontId="0" fillId="0" borderId="0" pivotButton="0" quotePrefix="0" xfId="0"/>
    <xf numFmtId="167" fontId="0" fillId="4" borderId="1" applyProtection="1" pivotButton="0" quotePrefix="0" xfId="0">
      <protection locked="0" hidden="0"/>
    </xf>
  </cellXfs>
  <cellStyles count="1">
    <cellStyle name="Normal" xfId="0" builtinId="0" hidden="0"/>
  </cellStyles>
  <dxfs count="7">
    <dxf>
      <font>
        <name val="Aptos"/>
        <b val="1"/>
        <color rgb="008A2733"/>
        <sz val="10"/>
      </font>
      <fill>
        <patternFill patternType="solid">
          <fgColor rgb="00F8D7DA"/>
        </patternFill>
      </fill>
    </dxf>
    <dxf>
      <fill>
        <patternFill patternType="solid">
          <fgColor rgb="00DDEFE9"/>
        </patternFill>
      </fill>
    </dxf>
    <dxf>
      <fill>
        <patternFill patternType="solid">
          <fgColor rgb="00F8D7DA"/>
        </patternFill>
      </fill>
    </dxf>
    <dxf>
      <fill>
        <patternFill patternType="solid">
          <fgColor rgb="00E7E7EA"/>
        </patternFill>
      </fill>
    </dxf>
    <dxf>
      <fill>
        <patternFill patternType="solid">
          <fgColor rgb="00FAD7B5"/>
        </patternFill>
      </fill>
    </dxf>
    <dxf>
      <font>
        <name val="Aptos"/>
        <b val="1"/>
        <color rgb="008A2733"/>
        <sz val="10"/>
      </font>
      <fill>
        <patternFill patternType="solid">
          <fgColor rgb="00FFF0C7"/>
        </patternFill>
      </fill>
    </dxf>
    <dxf>
      <font>
        <name val="Aptos"/>
        <strike val="1"/>
        <color rgb="00666666"/>
        <sz val="10"/>
      </font>
      <fill>
        <patternFill patternType="solid">
          <fgColor rgb="00E7E7EA"/>
        </patternFill>
      </fill>
    </dxf>
  </dxf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worksheet" Target="/xl/worksheets/sheet4.xml" Id="rId4"/><Relationship Type="http://schemas.openxmlformats.org/officeDocument/2006/relationships/worksheet" Target="/xl/worksheets/sheet5.xml" Id="rId5"/><Relationship Type="http://schemas.openxmlformats.org/officeDocument/2006/relationships/styles" Target="styles.xml" Id="rId6"/><Relationship Type="http://schemas.openxmlformats.org/officeDocument/2006/relationships/theme" Target="theme/theme1.xml" Id="rId7"/></Relationships>
</file>

<file path=xl/charts/chart1.xml><?xml version="1.0" encoding="utf-8"?>
<chartSpace xmlns="http://schemas.openxmlformats.org/drawingml/2006/chart">
  <chart>
    <title>
      <tx>
        <rich>
          <a:bodyPr xmlns:a="http://schemas.openxmlformats.org/drawingml/2006/main"/>
          <a:p xmlns:a="http://schemas.openxmlformats.org/drawingml/2006/main">
            <a:pPr>
              <a:defRPr/>
            </a:pPr>
            <a:r>
              <a:t>Reservas por estado</a:t>
            </a:r>
          </a:p>
        </rich>
      </tx>
    </title>
    <plotArea>
      <barChart>
        <barDir val="col"/>
        <grouping val="clustered"/>
        <ser>
          <idx val="0"/>
          <order val="0"/>
          <tx>
            <strRef>
              <f>'Resumen'!B11</f>
            </strRef>
          </tx>
          <spPr>
            <a:ln xmlns:a="http://schemas.openxmlformats.org/drawingml/2006/main">
              <a:prstDash val="solid"/>
            </a:ln>
          </spPr>
          <cat>
            <numRef>
              <f>'Resumen'!$A$12:$A$16</f>
            </numRef>
          </cat>
          <val>
            <numRef>
              <f>'Resumen'!$B$12:$B$16</f>
            </numRef>
          </val>
        </ser>
        <gapWidth val="150"/>
        <axId val="10"/>
        <axId val="100"/>
      </barChart>
      <catAx>
        <axId val="10"/>
        <scaling>
          <orientation val="minMax"/>
        </scaling>
        <axPos val="l"/>
        <title>
          <tx>
            <rich>
              <a:bodyPr xmlns:a="http://schemas.openxmlformats.org/drawingml/2006/main"/>
              <a:p xmlns:a="http://schemas.openxmlformats.org/drawingml/2006/main">
                <a:pPr>
                  <a:defRPr/>
                </a:pPr>
                <a:r>
                  <a:t>Estado</a:t>
                </a:r>
              </a:p>
            </rich>
          </tx>
        </title>
        <majorTickMark val="none"/>
        <minorTickMark val="none"/>
        <crossAx val="100"/>
        <lblOffset val="100"/>
      </catAx>
      <valAx>
        <axId val="100"/>
        <scaling>
          <orientation val="minMax"/>
        </scaling>
        <axPos val="l"/>
        <majorGridlines/>
        <title>
          <tx>
            <rich>
              <a:bodyPr xmlns:a="http://schemas.openxmlformats.org/drawingml/2006/main"/>
              <a:p xmlns:a="http://schemas.openxmlformats.org/drawingml/2006/main">
                <a:pPr>
                  <a:defRPr/>
                </a:pPr>
                <a:r>
                  <a:t>Número</a:t>
                </a:r>
              </a:p>
            </rich>
          </tx>
        </title>
        <majorTickMark val="none"/>
        <minorTickMark val="none"/>
        <crossAx val="10"/>
      </valAx>
    </plotArea>
    <plotVisOnly val="1"/>
    <dispBlanksAs val="gap"/>
  </chart>
</chartSpace>
</file>

<file path=xl/charts/chart2.xml><?xml version="1.0" encoding="utf-8"?>
<chartSpace xmlns="http://schemas.openxmlformats.org/drawingml/2006/chart">
  <chart>
    <title>
      <tx>
        <rich>
          <a:bodyPr xmlns:a="http://schemas.openxmlformats.org/drawingml/2006/main"/>
          <a:p xmlns:a="http://schemas.openxmlformats.org/drawingml/2006/main">
            <a:pPr>
              <a:defRPr/>
            </a:pPr>
            <a:r>
              <a:t>Horas previstas por espacio</a:t>
            </a:r>
          </a:p>
        </rich>
      </tx>
    </title>
    <plotArea>
      <barChart>
        <barDir val="bar"/>
        <grouping val="clustered"/>
        <ser>
          <idx val="0"/>
          <order val="0"/>
          <tx>
            <strRef>
              <f>'Resumen'!F11</f>
            </strRef>
          </tx>
          <spPr>
            <a:ln xmlns:a="http://schemas.openxmlformats.org/drawingml/2006/main">
              <a:prstDash val="solid"/>
            </a:ln>
          </spPr>
          <cat>
            <numRef>
              <f>'Resumen'!$D$12:$D$16</f>
            </numRef>
          </cat>
          <val>
            <numRef>
              <f>'Resumen'!$F$12:$F$16</f>
            </numRef>
          </val>
        </ser>
        <gapWidth val="150"/>
        <axId val="10"/>
        <axId val="100"/>
      </barChart>
      <catAx>
        <axId val="10"/>
        <scaling>
          <orientation val="minMax"/>
        </scaling>
        <axPos val="l"/>
        <title>
          <tx>
            <rich>
              <a:bodyPr xmlns:a="http://schemas.openxmlformats.org/drawingml/2006/main"/>
              <a:p xmlns:a="http://schemas.openxmlformats.org/drawingml/2006/main">
                <a:pPr>
                  <a:defRPr/>
                </a:pPr>
                <a:r>
                  <a:t>Horas</a:t>
                </a:r>
              </a:p>
            </rich>
          </tx>
        </title>
        <majorTickMark val="none"/>
        <minorTickMark val="none"/>
        <crossAx val="100"/>
        <lblOffset val="100"/>
      </catAx>
      <valAx>
        <axId val="100"/>
        <scaling>
          <orientation val="minMax"/>
        </scaling>
        <axPos val="l"/>
        <majorGridlines/>
        <title>
          <tx>
            <rich>
              <a:bodyPr xmlns:a="http://schemas.openxmlformats.org/drawingml/2006/main"/>
              <a:p xmlns:a="http://schemas.openxmlformats.org/drawingml/2006/main">
                <a:pPr>
                  <a:defRPr/>
                </a:pPr>
                <a:r>
                  <a:t>Espacio</a:t>
                </a:r>
              </a:p>
            </rich>
          </tx>
        </title>
        <majorTickMark val="none"/>
        <minorTickMark val="none"/>
        <crossAx val="10"/>
      </valAx>
    </plotArea>
    <plotVisOnly val="1"/>
    <dispBlanksAs val="gap"/>
  </chart>
</chartSpace>
</file>

<file path=xl/drawings/_rels/drawing1.xml.rels><Relationships xmlns="http://schemas.openxmlformats.org/package/2006/relationships"><Relationship Type="http://schemas.openxmlformats.org/officeDocument/2006/relationships/chart" Target="/xl/charts/chart1.xml" Id="rId1"/><Relationship Type="http://schemas.openxmlformats.org/officeDocument/2006/relationships/chart" Target="/xl/charts/chart2.xml" Id="rId2"/></Relationships>
</file>

<file path=xl/drawings/drawing1.xml><?xml version="1.0" encoding="utf-8"?>
<wsDr xmlns="http://schemas.openxmlformats.org/drawingml/2006/spreadsheetDrawing">
  <oneCellAnchor>
    <from>
      <col>0</col>
      <colOff>0</colOff>
      <row>18</row>
      <rowOff>0</rowOff>
    </from>
    <ext cx="4500000" cy="2700000"/>
    <graphicFrame>
      <nvGraphicFramePr>
        <cNvPr id="1" name="Chart 1"/>
        <cNvGraphicFramePr/>
      </nvGraphicFramePr>
      <xfrm/>
      <a:graphic xmlns:a="http://schemas.openxmlformats.org/drawingml/2006/main"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graphicFrame>
    <clientData/>
  </oneCellAnchor>
  <oneCellAnchor>
    <from>
      <col>4</col>
      <colOff>0</colOff>
      <row>18</row>
      <rowOff>0</rowOff>
    </from>
    <ext cx="4860000" cy="2700000"/>
    <graphicFrame>
      <nvGraphicFramePr>
        <cNvPr id="2" name="Chart 2"/>
        <cNvGraphicFramePr/>
      </nvGraphicFramePr>
      <xfrm/>
      <a:graphic xmlns:a="http://schemas.openxmlformats.org/drawingml/2006/main"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graphicFrame>
    <clientData/>
  </oneCellAnchor>
</wsDr>
</file>

<file path=xl/tables/table1.xml><?xml version="1.0" encoding="utf-8"?>
<table xmlns="http://schemas.openxmlformats.org/spreadsheetml/2006/main" id="1" name="tblReservas" displayName="tblReservas" ref="A1:X201" headerRowCount="1">
  <autoFilter ref="A1:X201"/>
  <tableColumns count="24">
    <tableColumn id="1" name="ID de reserva"/>
    <tableColumn id="2" name="Fecha"/>
    <tableColumn id="3" name="Hora de inicio"/>
    <tableColumn id="4" name="Hora de fin"/>
    <tableColumn id="5" name="Espacio"/>
    <tableColumn id="6" name="Fotógrafo/a"/>
    <tableColumn id="7" name="Cliente o alias"/>
    <tableColumn id="8" name="Proyecto"/>
    <tableColumn id="9" name="Tipo de sesión"/>
    <tableColumn id="10" name="Estado"/>
    <tableColumn id="11" name="Válido hasta"/>
    <tableColumn id="12" name="Importe previsto"/>
    <tableColumn id="13" name="Señal prevista"/>
    <tableColumn id="14" name="Señal recibida"/>
    <tableColumn id="15" name="Fecha de señal"/>
    <tableColumn id="16" name="Fecha de confirmación"/>
    <tableColumn id="17" name="Observaciones"/>
    <tableColumn id="18" name="Inicio calculado"/>
    <tableColumn id="19" name="Fin calculado"/>
    <tableColumn id="20" name="Saldo pendiente"/>
    <tableColumn id="21" name="Estado de señal"/>
    <tableColumn id="22" name="Alerta de bloqueo"/>
    <tableColumn id="23" name="Conflicto horario"/>
    <tableColumn id="24" name="Revisión"/>
  </tableColumns>
  <tableStyleInfo name="TableStyleMedium2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_rels/sheet3.xml.rels><Relationships xmlns="http://schemas.openxmlformats.org/package/2006/relationships"><Relationship Type="http://schemas.openxmlformats.org/officeDocument/2006/relationships/table" Target="/xl/tables/table1.xml" Id="rId1"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H16"/>
  <sheetViews>
    <sheetView showGridLines="0" zoomScale="90" workbookViewId="0">
      <pane ySplit="2" topLeftCell="A3" activePane="bottomLeft" state="frozen"/>
      <selection pane="bottomLeft" activeCell="A1" sqref="A1"/>
    </sheetView>
  </sheetViews>
  <sheetFormatPr baseColWidth="8" defaultRowHeight="15"/>
  <cols>
    <col width="23" customWidth="1" min="1" max="1"/>
    <col width="15" customWidth="1" min="2" max="2"/>
    <col width="23" customWidth="1" min="3" max="3"/>
    <col width="24" customWidth="1" min="4" max="4"/>
    <col width="21" customWidth="1" min="5" max="5"/>
    <col width="17" customWidth="1" min="6" max="6"/>
    <col width="22" customWidth="1" min="7" max="7"/>
    <col width="18" customWidth="1" min="8" max="8"/>
  </cols>
  <sheetData>
    <row r="1" ht="32" customHeight="1">
      <c r="A1" s="1" t="inlineStr">
        <is>
          <t>Agenda de reservas de estudio fotográfico</t>
        </is>
      </c>
    </row>
    <row r="2">
      <c r="A2" s="2" t="inlineStr">
        <is>
          <t>Fecha de referencia</t>
        </is>
      </c>
      <c r="B2" s="3">
        <f>TODAY()</f>
        <v/>
      </c>
      <c r="D2" s="2" t="inlineStr">
        <is>
          <t>Próximos días</t>
        </is>
      </c>
      <c r="E2" s="4" t="n">
        <v>7</v>
      </c>
      <c r="G2" s="2" t="inlineStr">
        <is>
          <t>Última revisión</t>
        </is>
      </c>
      <c r="H2" s="5" t="n"/>
    </row>
    <row r="3"/>
    <row r="4">
      <c r="A4" s="6" t="inlineStr">
        <is>
          <t>Reservas de hoy</t>
        </is>
      </c>
      <c r="B4" s="7">
        <f>COUNTIFS(Reservas!$B$2:$B$201,$B$2,Reservas!$J$2:$J$201,"Confirmada")+COUNTIFS(Reservas!$B$2:$B$201,$B$2,Reservas!$J$2:$J$201,"Bloqueo provisional")</f>
        <v/>
      </c>
      <c r="C4" s="6" t="inlineStr">
        <is>
          <t>Confirmadas próximas</t>
        </is>
      </c>
      <c r="D4" s="7">
        <f>COUNTIFS(Reservas!$B$2:$B$201,"&gt;="&amp;$B$2,Reservas!$B$2:$B$201,"&lt;="&amp;$B$2+$E$2,Reservas!$J$2:$J$201,"Confirmada")</f>
        <v/>
      </c>
      <c r="E4" s="6" t="inlineStr">
        <is>
          <t>Bloqueos vigentes</t>
        </is>
      </c>
      <c r="F4" s="7">
        <f>COUNTIFS(Reservas!$J$2:$J$201,"Bloqueo provisional",Reservas!$K$2:$K$201,"&gt;="&amp;$B$2)</f>
        <v/>
      </c>
      <c r="G4" s="6" t="inlineStr">
        <is>
          <t>Bloqueos vencidos</t>
        </is>
      </c>
      <c r="H4" s="7">
        <f>COUNTIFS(Reservas!$J$2:$J$201,"Bloqueo provisional",Reservas!$K$2:$K$201,"&lt;"&amp;$B$2,Reservas!$K$2:$K$201,"&lt;&gt;")</f>
        <v/>
      </c>
    </row>
    <row r="5"/>
    <row r="6"/>
    <row r="7">
      <c r="A7" s="6" t="inlineStr">
        <is>
          <t>Conflictos detectados</t>
        </is>
      </c>
      <c r="B7" s="7">
        <f>COUNTIF(Reservas!$W$2:$W$201,"CONFLICTO")</f>
        <v/>
      </c>
      <c r="C7" s="6" t="inlineStr">
        <is>
          <t>Reservas con revisión</t>
        </is>
      </c>
      <c r="D7" s="7">
        <f>COUNTIF(Reservas!$X$2:$X$201,"REVISAR")</f>
        <v/>
      </c>
      <c r="E7" s="6" t="inlineStr">
        <is>
          <t>Señales pendientes</t>
        </is>
      </c>
      <c r="F7" s="7">
        <f>COUNTIF(Reservas!$U$2:$U$201,"Pendiente")</f>
        <v/>
      </c>
      <c r="G7" s="6" t="inlineStr">
        <is>
          <t>Saldo pendiente</t>
        </is>
      </c>
      <c r="H7" s="8">
        <f>SUMIFS(Reservas!$T$2:$T$201,Reservas!$J$2:$J$201,"Confirmada")+SUMIFS(Reservas!$T$2:$T$201,Reservas!$J$2:$J$201,"Realizada")</f>
        <v/>
      </c>
    </row>
    <row r="8"/>
    <row r="9"/>
    <row r="10"/>
    <row r="11">
      <c r="A11" s="9" t="inlineStr">
        <is>
          <t>Estado</t>
        </is>
      </c>
      <c r="B11" s="9" t="inlineStr">
        <is>
          <t>Número</t>
        </is>
      </c>
      <c r="D11" s="9" t="inlineStr">
        <is>
          <t>Espacio</t>
        </is>
      </c>
      <c r="E11" s="9" t="inlineStr">
        <is>
          <t>Próximas reservas</t>
        </is>
      </c>
      <c r="F11" s="9" t="inlineStr">
        <is>
          <t>Horas próximas</t>
        </is>
      </c>
      <c r="G11" s="9" t="inlineStr">
        <is>
          <t>Importe confirmado</t>
        </is>
      </c>
    </row>
    <row r="12">
      <c r="A12" s="10" t="inlineStr">
        <is>
          <t>Solicitud</t>
        </is>
      </c>
      <c r="B12" s="10">
        <f>COUNTIF(Reservas!$J$2:$J$201,A12)</f>
        <v/>
      </c>
      <c r="D12" s="10">
        <f>Configuración!A5</f>
        <v/>
      </c>
      <c r="E12" s="10">
        <f>IF(D12="","",COUNTIFS(Reservas!$E$2:$E$201,D12,Reservas!$B$2:$B$201,"&gt;="&amp;$B$2,Reservas!$J$2:$J$201,"Confirmada"))</f>
        <v/>
      </c>
      <c r="F12" s="11">
        <f>IF(D12="","",SUMPRODUCT((Reservas!$E$2:$E$201=D12)*(Reservas!$B$2:$B$201&gt;=$B$2)*(Reservas!$B$2:$B$201&lt;=$B$2+$E$2)*IFERROR((Reservas!$S$2:$S$201-Reservas!$R$2:$R$201)*24,0)))</f>
        <v/>
      </c>
      <c r="G12" s="12">
        <f>IF(D12="","",SUMIFS(Reservas!$L$2:$L$201,Reservas!$E$2:$E$201,D12,Reservas!$J$2:$J$201,"Confirmada"))</f>
        <v/>
      </c>
    </row>
    <row r="13">
      <c r="A13" s="13" t="inlineStr">
        <is>
          <t>Bloqueo provisional</t>
        </is>
      </c>
      <c r="B13" s="13">
        <f>COUNTIF(Reservas!$J$2:$J$201,A13)</f>
        <v/>
      </c>
      <c r="D13" s="13">
        <f>Configuración!A6</f>
        <v/>
      </c>
      <c r="E13" s="13">
        <f>IF(D13="","",COUNTIFS(Reservas!$E$2:$E$201,D13,Reservas!$B$2:$B$201,"&gt;="&amp;$B$2,Reservas!$J$2:$J$201,"Confirmada"))</f>
        <v/>
      </c>
      <c r="F13" s="14">
        <f>IF(D13="","",SUMPRODUCT((Reservas!$E$2:$E$201=D13)*(Reservas!$B$2:$B$201&gt;=$B$2)*(Reservas!$B$2:$B$201&lt;=$B$2+$E$2)*IFERROR((Reservas!$S$2:$S$201-Reservas!$R$2:$R$201)*24,0)))</f>
        <v/>
      </c>
      <c r="G13" s="15">
        <f>IF(D13="","",SUMIFS(Reservas!$L$2:$L$201,Reservas!$E$2:$E$201,D13,Reservas!$J$2:$J$201,"Confirmada"))</f>
        <v/>
      </c>
    </row>
    <row r="14">
      <c r="A14" s="10" t="inlineStr">
        <is>
          <t>Confirmada</t>
        </is>
      </c>
      <c r="B14" s="10">
        <f>COUNTIF(Reservas!$J$2:$J$201,A14)</f>
        <v/>
      </c>
      <c r="D14" s="10">
        <f>Configuración!A7</f>
        <v/>
      </c>
      <c r="E14" s="10">
        <f>IF(D14="","",COUNTIFS(Reservas!$E$2:$E$201,D14,Reservas!$B$2:$B$201,"&gt;="&amp;$B$2,Reservas!$J$2:$J$201,"Confirmada"))</f>
        <v/>
      </c>
      <c r="F14" s="11">
        <f>IF(D14="","",SUMPRODUCT((Reservas!$E$2:$E$201=D14)*(Reservas!$B$2:$B$201&gt;=$B$2)*(Reservas!$B$2:$B$201&lt;=$B$2+$E$2)*IFERROR((Reservas!$S$2:$S$201-Reservas!$R$2:$R$201)*24,0)))</f>
        <v/>
      </c>
      <c r="G14" s="12">
        <f>IF(D14="","",SUMIFS(Reservas!$L$2:$L$201,Reservas!$E$2:$E$201,D14,Reservas!$J$2:$J$201,"Confirmada"))</f>
        <v/>
      </c>
    </row>
    <row r="15">
      <c r="A15" s="13" t="inlineStr">
        <is>
          <t>Realizada</t>
        </is>
      </c>
      <c r="B15" s="13">
        <f>COUNTIF(Reservas!$J$2:$J$201,A15)</f>
        <v/>
      </c>
      <c r="D15" s="13">
        <f>Configuración!A8</f>
        <v/>
      </c>
      <c r="E15" s="13">
        <f>IF(D15="","",COUNTIFS(Reservas!$E$2:$E$201,D15,Reservas!$B$2:$B$201,"&gt;="&amp;$B$2,Reservas!$J$2:$J$201,"Confirmada"))</f>
        <v/>
      </c>
      <c r="F15" s="14">
        <f>IF(D15="","",SUMPRODUCT((Reservas!$E$2:$E$201=D15)*(Reservas!$B$2:$B$201&gt;=$B$2)*(Reservas!$B$2:$B$201&lt;=$B$2+$E$2)*IFERROR((Reservas!$S$2:$S$201-Reservas!$R$2:$R$201)*24,0)))</f>
        <v/>
      </c>
      <c r="G15" s="15">
        <f>IF(D15="","",SUMIFS(Reservas!$L$2:$L$201,Reservas!$E$2:$E$201,D15,Reservas!$J$2:$J$201,"Confirmada"))</f>
        <v/>
      </c>
    </row>
    <row r="16">
      <c r="A16" s="10" t="inlineStr">
        <is>
          <t>Cancelada</t>
        </is>
      </c>
      <c r="B16" s="10">
        <f>COUNTIF(Reservas!$J$2:$J$201,A16)</f>
        <v/>
      </c>
      <c r="D16" s="10">
        <f>Configuración!A9</f>
        <v/>
      </c>
      <c r="E16" s="10">
        <f>IF(D16="","",COUNTIFS(Reservas!$E$2:$E$201,D16,Reservas!$B$2:$B$201,"&gt;="&amp;$B$2,Reservas!$J$2:$J$201,"Confirmada"))</f>
        <v/>
      </c>
      <c r="F16" s="11">
        <f>IF(D16="","",SUMPRODUCT((Reservas!$E$2:$E$201=D16)*(Reservas!$B$2:$B$201&gt;=$B$2)*(Reservas!$B$2:$B$201&lt;=$B$2+$E$2)*IFERROR((Reservas!$S$2:$S$201-Reservas!$R$2:$R$201)*24,0)))</f>
        <v/>
      </c>
      <c r="G16" s="12">
        <f>IF(D16="","",SUMIFS(Reservas!$L$2:$L$201,Reservas!$E$2:$E$201,D16,Reservas!$J$2:$J$201,"Confirmada"))</f>
        <v/>
      </c>
    </row>
  </sheetData>
  <mergeCells count="1">
    <mergeCell ref="A1:H1"/>
  </mergeCells>
  <conditionalFormatting sqref="B7">
    <cfRule type="cellIs" priority="1" operator="greaterThan" dxfId="0">
      <formula>0</formula>
    </cfRule>
  </conditionalFormatting>
  <conditionalFormatting sqref="D7">
    <cfRule type="cellIs" priority="2" operator="greaterThan" dxfId="0">
      <formula>0</formula>
    </cfRule>
  </conditionalFormatting>
  <conditionalFormatting sqref="F7">
    <cfRule type="cellIs" priority="3" operator="greaterThan" dxfId="0">
      <formula>0</formula>
    </cfRule>
  </conditionalFormatting>
  <conditionalFormatting sqref="H4">
    <cfRule type="cellIs" priority="4" operator="greaterThan" dxfId="0">
      <formula>0</formula>
    </cfRule>
  </conditionalFormatting>
  <dataValidations count="2">
    <dataValidation sqref="E2" showDropDown="0" showInputMessage="0" showErrorMessage="1" allowBlank="0" errorTitle="Valor no válido" error="Introduce un número entero entre 1 y 90." type="whole" operator="between">
      <formula1>1</formula1>
      <formula2>90</formula2>
    </dataValidation>
    <dataValidation sqref="H2" showDropDown="0" showInputMessage="0" showErrorMessage="1" allowBlank="0" errorTitle="Fecha no válida" error="Introduce una fecha válida entre 01/01/2020 y 31/12/2100." type="date" operator="between">
      <formula1>DATE(2020,1,1)</formula1>
      <formula2>DATE(2100,12,31)</formula2>
    </dataValidation>
  </dataValidations>
  <pageMargins left="0.75" right="0.75" top="1" bottom="1" header="0.5" footer="0.5"/>
  <drawing xmlns:r="http://schemas.openxmlformats.org/officeDocument/2006/relationships" r:id="rId1"/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37"/>
  <sheetViews>
    <sheetView showGridLines="0" zoomScale="90" workbookViewId="0">
      <pane xSplit="1" ySplit="5" topLeftCell="B6" activePane="bottomRight" state="frozen"/>
      <selection pane="topRight" activeCell="A1" sqref="A1"/>
      <selection pane="bottomLeft" activeCell="A1" sqref="A1"/>
      <selection pane="bottomRight" activeCell="A1" sqref="A1"/>
    </sheetView>
  </sheetViews>
  <sheetFormatPr baseColWidth="8" defaultRowHeight="15"/>
  <cols>
    <col width="12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</cols>
  <sheetData>
    <row r="1">
      <c r="A1" s="1" t="inlineStr">
        <is>
          <t>Disponibilidad diaria del estudio</t>
        </is>
      </c>
    </row>
    <row r="2">
      <c r="A2" s="2" t="inlineStr">
        <is>
          <t>Fecha consultada</t>
        </is>
      </c>
      <c r="B2" s="16" t="n">
        <v>46273</v>
      </c>
      <c r="D2" s="2" t="inlineStr">
        <is>
          <t>Intervalo</t>
        </is>
      </c>
      <c r="E2" s="41">
        <f>Configuración!$K$2/1440</f>
        <v/>
      </c>
    </row>
    <row r="3">
      <c r="A3" s="18" t="inlineStr">
        <is>
          <t>Se consideran ocupadas las reservas confirmadas, realizadas y los bloqueos provisionales.</t>
        </is>
      </c>
    </row>
    <row r="4"/>
    <row r="5">
      <c r="A5" s="6" t="inlineStr">
        <is>
          <t>Hora</t>
        </is>
      </c>
      <c r="B5" s="6">
        <f>Configuración!A5</f>
        <v/>
      </c>
      <c r="C5" s="6">
        <f>Configuración!A6</f>
        <v/>
      </c>
      <c r="D5" s="6">
        <f>Configuración!A7</f>
        <v/>
      </c>
      <c r="E5" s="6">
        <f>Configuración!A8</f>
        <v/>
      </c>
      <c r="F5" s="6">
        <f>Configuración!A9</f>
        <v/>
      </c>
    </row>
    <row r="6">
      <c r="A6" s="42">
        <f>Configuración!$K$3</f>
        <v/>
      </c>
      <c r="B6" s="20">
        <f>IF(OR($B$2="",B$5=""),"",IF(OR($A6&lt;VLOOKUP(WEEKDAY($B$2,2),Configuración!$M$5:$O$11,2,FALSE),$A6&gt;=VLOOKUP(WEEKDAY($B$2,2),Configuración!$M$5:$O$11,3,FALSE)),"Cerrado",IF(SUMPRODUCT((Reservas!$E$2:$E$201=B$5)*((Reservas!$J$2:$J$201="Bloqueo provisional")+(Reservas!$J$2:$J$201="Confirmada")+(Reservas!$J$2:$J$201="Realizada"))*(Reservas!$R$2:$R$201&lt;$B$2+$A6+$E$2)*(Reservas!$S$2:$S$201&gt;$B$2+$A6))&gt;0,"Ocupado","Libre")))</f>
        <v/>
      </c>
      <c r="C6" s="20">
        <f>IF(OR($B$2="",C$5=""),"",IF(OR($A6&lt;VLOOKUP(WEEKDAY($B$2,2),Configuración!$M$5:$O$11,2,FALSE),$A6&gt;=VLOOKUP(WEEKDAY($B$2,2),Configuración!$M$5:$O$11,3,FALSE)),"Cerrado",IF(SUMPRODUCT((Reservas!$E$2:$E$201=C$5)*((Reservas!$J$2:$J$201="Bloqueo provisional")+(Reservas!$J$2:$J$201="Confirmada")+(Reservas!$J$2:$J$201="Realizada"))*(Reservas!$R$2:$R$201&lt;$B$2+$A6+$E$2)*(Reservas!$S$2:$S$201&gt;$B$2+$A6))&gt;0,"Ocupado","Libre")))</f>
        <v/>
      </c>
      <c r="D6" s="20">
        <f>IF(OR($B$2="",D$5=""),"",IF(OR($A6&lt;VLOOKUP(WEEKDAY($B$2,2),Configuración!$M$5:$O$11,2,FALSE),$A6&gt;=VLOOKUP(WEEKDAY($B$2,2),Configuración!$M$5:$O$11,3,FALSE)),"Cerrado",IF(SUMPRODUCT((Reservas!$E$2:$E$201=D$5)*((Reservas!$J$2:$J$201="Bloqueo provisional")+(Reservas!$J$2:$J$201="Confirmada")+(Reservas!$J$2:$J$201="Realizada"))*(Reservas!$R$2:$R$201&lt;$B$2+$A6+$E$2)*(Reservas!$S$2:$S$201&gt;$B$2+$A6))&gt;0,"Ocupado","Libre")))</f>
        <v/>
      </c>
      <c r="E6" s="20">
        <f>IF(OR($B$2="",E$5=""),"",IF(OR($A6&lt;VLOOKUP(WEEKDAY($B$2,2),Configuración!$M$5:$O$11,2,FALSE),$A6&gt;=VLOOKUP(WEEKDAY($B$2,2),Configuración!$M$5:$O$11,3,FALSE)),"Cerrado",IF(SUMPRODUCT((Reservas!$E$2:$E$201=E$5)*((Reservas!$J$2:$J$201="Bloqueo provisional")+(Reservas!$J$2:$J$201="Confirmada")+(Reservas!$J$2:$J$201="Realizada"))*(Reservas!$R$2:$R$201&lt;$B$2+$A6+$E$2)*(Reservas!$S$2:$S$201&gt;$B$2+$A6))&gt;0,"Ocupado","Libre")))</f>
        <v/>
      </c>
      <c r="F6" s="20">
        <f>IF(OR($B$2="",F$5=""),"",IF(OR($A6&lt;VLOOKUP(WEEKDAY($B$2,2),Configuración!$M$5:$O$11,2,FALSE),$A6&gt;=VLOOKUP(WEEKDAY($B$2,2),Configuración!$M$5:$O$11,3,FALSE)),"Cerrado",IF(SUMPRODUCT((Reservas!$E$2:$E$201=F$5)*((Reservas!$J$2:$J$201="Bloqueo provisional")+(Reservas!$J$2:$J$201="Confirmada")+(Reservas!$J$2:$J$201="Realizada"))*(Reservas!$R$2:$R$201&lt;$B$2+$A6+$E$2)*(Reservas!$S$2:$S$201&gt;$B$2+$A6))&gt;0,"Ocupado","Libre")))</f>
        <v/>
      </c>
    </row>
    <row r="7">
      <c r="A7" s="42">
        <f>A6+$E$2</f>
        <v/>
      </c>
      <c r="B7" s="20">
        <f>IF(OR($B$2="",B$5=""),"",IF(OR($A7&lt;VLOOKUP(WEEKDAY($B$2,2),Configuración!$M$5:$O$11,2,FALSE),$A7&gt;=VLOOKUP(WEEKDAY($B$2,2),Configuración!$M$5:$O$11,3,FALSE)),"Cerrado",IF(SUMPRODUCT((Reservas!$E$2:$E$201=B$5)*((Reservas!$J$2:$J$201="Bloqueo provisional")+(Reservas!$J$2:$J$201="Confirmada")+(Reservas!$J$2:$J$201="Realizada"))*(Reservas!$R$2:$R$201&lt;$B$2+$A7+$E$2)*(Reservas!$S$2:$S$201&gt;$B$2+$A7))&gt;0,"Ocupado","Libre")))</f>
        <v/>
      </c>
      <c r="C7" s="20">
        <f>IF(OR($B$2="",C$5=""),"",IF(OR($A7&lt;VLOOKUP(WEEKDAY($B$2,2),Configuración!$M$5:$O$11,2,FALSE),$A7&gt;=VLOOKUP(WEEKDAY($B$2,2),Configuración!$M$5:$O$11,3,FALSE)),"Cerrado",IF(SUMPRODUCT((Reservas!$E$2:$E$201=C$5)*((Reservas!$J$2:$J$201="Bloqueo provisional")+(Reservas!$J$2:$J$201="Confirmada")+(Reservas!$J$2:$J$201="Realizada"))*(Reservas!$R$2:$R$201&lt;$B$2+$A7+$E$2)*(Reservas!$S$2:$S$201&gt;$B$2+$A7))&gt;0,"Ocupado","Libre")))</f>
        <v/>
      </c>
      <c r="D7" s="20">
        <f>IF(OR($B$2="",D$5=""),"",IF(OR($A7&lt;VLOOKUP(WEEKDAY($B$2,2),Configuración!$M$5:$O$11,2,FALSE),$A7&gt;=VLOOKUP(WEEKDAY($B$2,2),Configuración!$M$5:$O$11,3,FALSE)),"Cerrado",IF(SUMPRODUCT((Reservas!$E$2:$E$201=D$5)*((Reservas!$J$2:$J$201="Bloqueo provisional")+(Reservas!$J$2:$J$201="Confirmada")+(Reservas!$J$2:$J$201="Realizada"))*(Reservas!$R$2:$R$201&lt;$B$2+$A7+$E$2)*(Reservas!$S$2:$S$201&gt;$B$2+$A7))&gt;0,"Ocupado","Libre")))</f>
        <v/>
      </c>
      <c r="E7" s="20">
        <f>IF(OR($B$2="",E$5=""),"",IF(OR($A7&lt;VLOOKUP(WEEKDAY($B$2,2),Configuración!$M$5:$O$11,2,FALSE),$A7&gt;=VLOOKUP(WEEKDAY($B$2,2),Configuración!$M$5:$O$11,3,FALSE)),"Cerrado",IF(SUMPRODUCT((Reservas!$E$2:$E$201=E$5)*((Reservas!$J$2:$J$201="Bloqueo provisional")+(Reservas!$J$2:$J$201="Confirmada")+(Reservas!$J$2:$J$201="Realizada"))*(Reservas!$R$2:$R$201&lt;$B$2+$A7+$E$2)*(Reservas!$S$2:$S$201&gt;$B$2+$A7))&gt;0,"Ocupado","Libre")))</f>
        <v/>
      </c>
      <c r="F7" s="20">
        <f>IF(OR($B$2="",F$5=""),"",IF(OR($A7&lt;VLOOKUP(WEEKDAY($B$2,2),Configuración!$M$5:$O$11,2,FALSE),$A7&gt;=VLOOKUP(WEEKDAY($B$2,2),Configuración!$M$5:$O$11,3,FALSE)),"Cerrado",IF(SUMPRODUCT((Reservas!$E$2:$E$201=F$5)*((Reservas!$J$2:$J$201="Bloqueo provisional")+(Reservas!$J$2:$J$201="Confirmada")+(Reservas!$J$2:$J$201="Realizada"))*(Reservas!$R$2:$R$201&lt;$B$2+$A7+$E$2)*(Reservas!$S$2:$S$201&gt;$B$2+$A7))&gt;0,"Ocupado","Libre")))</f>
        <v/>
      </c>
    </row>
    <row r="8">
      <c r="A8" s="42">
        <f>A7+$E$2</f>
        <v/>
      </c>
      <c r="B8" s="20">
        <f>IF(OR($B$2="",B$5=""),"",IF(OR($A8&lt;VLOOKUP(WEEKDAY($B$2,2),Configuración!$M$5:$O$11,2,FALSE),$A8&gt;=VLOOKUP(WEEKDAY($B$2,2),Configuración!$M$5:$O$11,3,FALSE)),"Cerrado",IF(SUMPRODUCT((Reservas!$E$2:$E$201=B$5)*((Reservas!$J$2:$J$201="Bloqueo provisional")+(Reservas!$J$2:$J$201="Confirmada")+(Reservas!$J$2:$J$201="Realizada"))*(Reservas!$R$2:$R$201&lt;$B$2+$A8+$E$2)*(Reservas!$S$2:$S$201&gt;$B$2+$A8))&gt;0,"Ocupado","Libre")))</f>
        <v/>
      </c>
      <c r="C8" s="20">
        <f>IF(OR($B$2="",C$5=""),"",IF(OR($A8&lt;VLOOKUP(WEEKDAY($B$2,2),Configuración!$M$5:$O$11,2,FALSE),$A8&gt;=VLOOKUP(WEEKDAY($B$2,2),Configuración!$M$5:$O$11,3,FALSE)),"Cerrado",IF(SUMPRODUCT((Reservas!$E$2:$E$201=C$5)*((Reservas!$J$2:$J$201="Bloqueo provisional")+(Reservas!$J$2:$J$201="Confirmada")+(Reservas!$J$2:$J$201="Realizada"))*(Reservas!$R$2:$R$201&lt;$B$2+$A8+$E$2)*(Reservas!$S$2:$S$201&gt;$B$2+$A8))&gt;0,"Ocupado","Libre")))</f>
        <v/>
      </c>
      <c r="D8" s="20">
        <f>IF(OR($B$2="",D$5=""),"",IF(OR($A8&lt;VLOOKUP(WEEKDAY($B$2,2),Configuración!$M$5:$O$11,2,FALSE),$A8&gt;=VLOOKUP(WEEKDAY($B$2,2),Configuración!$M$5:$O$11,3,FALSE)),"Cerrado",IF(SUMPRODUCT((Reservas!$E$2:$E$201=D$5)*((Reservas!$J$2:$J$201="Bloqueo provisional")+(Reservas!$J$2:$J$201="Confirmada")+(Reservas!$J$2:$J$201="Realizada"))*(Reservas!$R$2:$R$201&lt;$B$2+$A8+$E$2)*(Reservas!$S$2:$S$201&gt;$B$2+$A8))&gt;0,"Ocupado","Libre")))</f>
        <v/>
      </c>
      <c r="E8" s="20">
        <f>IF(OR($B$2="",E$5=""),"",IF(OR($A8&lt;VLOOKUP(WEEKDAY($B$2,2),Configuración!$M$5:$O$11,2,FALSE),$A8&gt;=VLOOKUP(WEEKDAY($B$2,2),Configuración!$M$5:$O$11,3,FALSE)),"Cerrado",IF(SUMPRODUCT((Reservas!$E$2:$E$201=E$5)*((Reservas!$J$2:$J$201="Bloqueo provisional")+(Reservas!$J$2:$J$201="Confirmada")+(Reservas!$J$2:$J$201="Realizada"))*(Reservas!$R$2:$R$201&lt;$B$2+$A8+$E$2)*(Reservas!$S$2:$S$201&gt;$B$2+$A8))&gt;0,"Ocupado","Libre")))</f>
        <v/>
      </c>
      <c r="F8" s="20">
        <f>IF(OR($B$2="",F$5=""),"",IF(OR($A8&lt;VLOOKUP(WEEKDAY($B$2,2),Configuración!$M$5:$O$11,2,FALSE),$A8&gt;=VLOOKUP(WEEKDAY($B$2,2),Configuración!$M$5:$O$11,3,FALSE)),"Cerrado",IF(SUMPRODUCT((Reservas!$E$2:$E$201=F$5)*((Reservas!$J$2:$J$201="Bloqueo provisional")+(Reservas!$J$2:$J$201="Confirmada")+(Reservas!$J$2:$J$201="Realizada"))*(Reservas!$R$2:$R$201&lt;$B$2+$A8+$E$2)*(Reservas!$S$2:$S$201&gt;$B$2+$A8))&gt;0,"Ocupado","Libre")))</f>
        <v/>
      </c>
    </row>
    <row r="9">
      <c r="A9" s="42">
        <f>A8+$E$2</f>
        <v/>
      </c>
      <c r="B9" s="20">
        <f>IF(OR($B$2="",B$5=""),"",IF(OR($A9&lt;VLOOKUP(WEEKDAY($B$2,2),Configuración!$M$5:$O$11,2,FALSE),$A9&gt;=VLOOKUP(WEEKDAY($B$2,2),Configuración!$M$5:$O$11,3,FALSE)),"Cerrado",IF(SUMPRODUCT((Reservas!$E$2:$E$201=B$5)*((Reservas!$J$2:$J$201="Bloqueo provisional")+(Reservas!$J$2:$J$201="Confirmada")+(Reservas!$J$2:$J$201="Realizada"))*(Reservas!$R$2:$R$201&lt;$B$2+$A9+$E$2)*(Reservas!$S$2:$S$201&gt;$B$2+$A9))&gt;0,"Ocupado","Libre")))</f>
        <v/>
      </c>
      <c r="C9" s="20">
        <f>IF(OR($B$2="",C$5=""),"",IF(OR($A9&lt;VLOOKUP(WEEKDAY($B$2,2),Configuración!$M$5:$O$11,2,FALSE),$A9&gt;=VLOOKUP(WEEKDAY($B$2,2),Configuración!$M$5:$O$11,3,FALSE)),"Cerrado",IF(SUMPRODUCT((Reservas!$E$2:$E$201=C$5)*((Reservas!$J$2:$J$201="Bloqueo provisional")+(Reservas!$J$2:$J$201="Confirmada")+(Reservas!$J$2:$J$201="Realizada"))*(Reservas!$R$2:$R$201&lt;$B$2+$A9+$E$2)*(Reservas!$S$2:$S$201&gt;$B$2+$A9))&gt;0,"Ocupado","Libre")))</f>
        <v/>
      </c>
      <c r="D9" s="20">
        <f>IF(OR($B$2="",D$5=""),"",IF(OR($A9&lt;VLOOKUP(WEEKDAY($B$2,2),Configuración!$M$5:$O$11,2,FALSE),$A9&gt;=VLOOKUP(WEEKDAY($B$2,2),Configuración!$M$5:$O$11,3,FALSE)),"Cerrado",IF(SUMPRODUCT((Reservas!$E$2:$E$201=D$5)*((Reservas!$J$2:$J$201="Bloqueo provisional")+(Reservas!$J$2:$J$201="Confirmada")+(Reservas!$J$2:$J$201="Realizada"))*(Reservas!$R$2:$R$201&lt;$B$2+$A9+$E$2)*(Reservas!$S$2:$S$201&gt;$B$2+$A9))&gt;0,"Ocupado","Libre")))</f>
        <v/>
      </c>
      <c r="E9" s="20">
        <f>IF(OR($B$2="",E$5=""),"",IF(OR($A9&lt;VLOOKUP(WEEKDAY($B$2,2),Configuración!$M$5:$O$11,2,FALSE),$A9&gt;=VLOOKUP(WEEKDAY($B$2,2),Configuración!$M$5:$O$11,3,FALSE)),"Cerrado",IF(SUMPRODUCT((Reservas!$E$2:$E$201=E$5)*((Reservas!$J$2:$J$201="Bloqueo provisional")+(Reservas!$J$2:$J$201="Confirmada")+(Reservas!$J$2:$J$201="Realizada"))*(Reservas!$R$2:$R$201&lt;$B$2+$A9+$E$2)*(Reservas!$S$2:$S$201&gt;$B$2+$A9))&gt;0,"Ocupado","Libre")))</f>
        <v/>
      </c>
      <c r="F9" s="20">
        <f>IF(OR($B$2="",F$5=""),"",IF(OR($A9&lt;VLOOKUP(WEEKDAY($B$2,2),Configuración!$M$5:$O$11,2,FALSE),$A9&gt;=VLOOKUP(WEEKDAY($B$2,2),Configuración!$M$5:$O$11,3,FALSE)),"Cerrado",IF(SUMPRODUCT((Reservas!$E$2:$E$201=F$5)*((Reservas!$J$2:$J$201="Bloqueo provisional")+(Reservas!$J$2:$J$201="Confirmada")+(Reservas!$J$2:$J$201="Realizada"))*(Reservas!$R$2:$R$201&lt;$B$2+$A9+$E$2)*(Reservas!$S$2:$S$201&gt;$B$2+$A9))&gt;0,"Ocupado","Libre")))</f>
        <v/>
      </c>
    </row>
    <row r="10">
      <c r="A10" s="42">
        <f>A9+$E$2</f>
        <v/>
      </c>
      <c r="B10" s="20">
        <f>IF(OR($B$2="",B$5=""),"",IF(OR($A10&lt;VLOOKUP(WEEKDAY($B$2,2),Configuración!$M$5:$O$11,2,FALSE),$A10&gt;=VLOOKUP(WEEKDAY($B$2,2),Configuración!$M$5:$O$11,3,FALSE)),"Cerrado",IF(SUMPRODUCT((Reservas!$E$2:$E$201=B$5)*((Reservas!$J$2:$J$201="Bloqueo provisional")+(Reservas!$J$2:$J$201="Confirmada")+(Reservas!$J$2:$J$201="Realizada"))*(Reservas!$R$2:$R$201&lt;$B$2+$A10+$E$2)*(Reservas!$S$2:$S$201&gt;$B$2+$A10))&gt;0,"Ocupado","Libre")))</f>
        <v/>
      </c>
      <c r="C10" s="20">
        <f>IF(OR($B$2="",C$5=""),"",IF(OR($A10&lt;VLOOKUP(WEEKDAY($B$2,2),Configuración!$M$5:$O$11,2,FALSE),$A10&gt;=VLOOKUP(WEEKDAY($B$2,2),Configuración!$M$5:$O$11,3,FALSE)),"Cerrado",IF(SUMPRODUCT((Reservas!$E$2:$E$201=C$5)*((Reservas!$J$2:$J$201="Bloqueo provisional")+(Reservas!$J$2:$J$201="Confirmada")+(Reservas!$J$2:$J$201="Realizada"))*(Reservas!$R$2:$R$201&lt;$B$2+$A10+$E$2)*(Reservas!$S$2:$S$201&gt;$B$2+$A10))&gt;0,"Ocupado","Libre")))</f>
        <v/>
      </c>
      <c r="D10" s="20">
        <f>IF(OR($B$2="",D$5=""),"",IF(OR($A10&lt;VLOOKUP(WEEKDAY($B$2,2),Configuración!$M$5:$O$11,2,FALSE),$A10&gt;=VLOOKUP(WEEKDAY($B$2,2),Configuración!$M$5:$O$11,3,FALSE)),"Cerrado",IF(SUMPRODUCT((Reservas!$E$2:$E$201=D$5)*((Reservas!$J$2:$J$201="Bloqueo provisional")+(Reservas!$J$2:$J$201="Confirmada")+(Reservas!$J$2:$J$201="Realizada"))*(Reservas!$R$2:$R$201&lt;$B$2+$A10+$E$2)*(Reservas!$S$2:$S$201&gt;$B$2+$A10))&gt;0,"Ocupado","Libre")))</f>
        <v/>
      </c>
      <c r="E10" s="20">
        <f>IF(OR($B$2="",E$5=""),"",IF(OR($A10&lt;VLOOKUP(WEEKDAY($B$2,2),Configuración!$M$5:$O$11,2,FALSE),$A10&gt;=VLOOKUP(WEEKDAY($B$2,2),Configuración!$M$5:$O$11,3,FALSE)),"Cerrado",IF(SUMPRODUCT((Reservas!$E$2:$E$201=E$5)*((Reservas!$J$2:$J$201="Bloqueo provisional")+(Reservas!$J$2:$J$201="Confirmada")+(Reservas!$J$2:$J$201="Realizada"))*(Reservas!$R$2:$R$201&lt;$B$2+$A10+$E$2)*(Reservas!$S$2:$S$201&gt;$B$2+$A10))&gt;0,"Ocupado","Libre")))</f>
        <v/>
      </c>
      <c r="F10" s="20">
        <f>IF(OR($B$2="",F$5=""),"",IF(OR($A10&lt;VLOOKUP(WEEKDAY($B$2,2),Configuración!$M$5:$O$11,2,FALSE),$A10&gt;=VLOOKUP(WEEKDAY($B$2,2),Configuración!$M$5:$O$11,3,FALSE)),"Cerrado",IF(SUMPRODUCT((Reservas!$E$2:$E$201=F$5)*((Reservas!$J$2:$J$201="Bloqueo provisional")+(Reservas!$J$2:$J$201="Confirmada")+(Reservas!$J$2:$J$201="Realizada"))*(Reservas!$R$2:$R$201&lt;$B$2+$A10+$E$2)*(Reservas!$S$2:$S$201&gt;$B$2+$A10))&gt;0,"Ocupado","Libre")))</f>
        <v/>
      </c>
    </row>
    <row r="11">
      <c r="A11" s="42">
        <f>A10+$E$2</f>
        <v/>
      </c>
      <c r="B11" s="20">
        <f>IF(OR($B$2="",B$5=""),"",IF(OR($A11&lt;VLOOKUP(WEEKDAY($B$2,2),Configuración!$M$5:$O$11,2,FALSE),$A11&gt;=VLOOKUP(WEEKDAY($B$2,2),Configuración!$M$5:$O$11,3,FALSE)),"Cerrado",IF(SUMPRODUCT((Reservas!$E$2:$E$201=B$5)*((Reservas!$J$2:$J$201="Bloqueo provisional")+(Reservas!$J$2:$J$201="Confirmada")+(Reservas!$J$2:$J$201="Realizada"))*(Reservas!$R$2:$R$201&lt;$B$2+$A11+$E$2)*(Reservas!$S$2:$S$201&gt;$B$2+$A11))&gt;0,"Ocupado","Libre")))</f>
        <v/>
      </c>
      <c r="C11" s="20">
        <f>IF(OR($B$2="",C$5=""),"",IF(OR($A11&lt;VLOOKUP(WEEKDAY($B$2,2),Configuración!$M$5:$O$11,2,FALSE),$A11&gt;=VLOOKUP(WEEKDAY($B$2,2),Configuración!$M$5:$O$11,3,FALSE)),"Cerrado",IF(SUMPRODUCT((Reservas!$E$2:$E$201=C$5)*((Reservas!$J$2:$J$201="Bloqueo provisional")+(Reservas!$J$2:$J$201="Confirmada")+(Reservas!$J$2:$J$201="Realizada"))*(Reservas!$R$2:$R$201&lt;$B$2+$A11+$E$2)*(Reservas!$S$2:$S$201&gt;$B$2+$A11))&gt;0,"Ocupado","Libre")))</f>
        <v/>
      </c>
      <c r="D11" s="20">
        <f>IF(OR($B$2="",D$5=""),"",IF(OR($A11&lt;VLOOKUP(WEEKDAY($B$2,2),Configuración!$M$5:$O$11,2,FALSE),$A11&gt;=VLOOKUP(WEEKDAY($B$2,2),Configuración!$M$5:$O$11,3,FALSE)),"Cerrado",IF(SUMPRODUCT((Reservas!$E$2:$E$201=D$5)*((Reservas!$J$2:$J$201="Bloqueo provisional")+(Reservas!$J$2:$J$201="Confirmada")+(Reservas!$J$2:$J$201="Realizada"))*(Reservas!$R$2:$R$201&lt;$B$2+$A11+$E$2)*(Reservas!$S$2:$S$201&gt;$B$2+$A11))&gt;0,"Ocupado","Libre")))</f>
        <v/>
      </c>
      <c r="E11" s="20">
        <f>IF(OR($B$2="",E$5=""),"",IF(OR($A11&lt;VLOOKUP(WEEKDAY($B$2,2),Configuración!$M$5:$O$11,2,FALSE),$A11&gt;=VLOOKUP(WEEKDAY($B$2,2),Configuración!$M$5:$O$11,3,FALSE)),"Cerrado",IF(SUMPRODUCT((Reservas!$E$2:$E$201=E$5)*((Reservas!$J$2:$J$201="Bloqueo provisional")+(Reservas!$J$2:$J$201="Confirmada")+(Reservas!$J$2:$J$201="Realizada"))*(Reservas!$R$2:$R$201&lt;$B$2+$A11+$E$2)*(Reservas!$S$2:$S$201&gt;$B$2+$A11))&gt;0,"Ocupado","Libre")))</f>
        <v/>
      </c>
      <c r="F11" s="20">
        <f>IF(OR($B$2="",F$5=""),"",IF(OR($A11&lt;VLOOKUP(WEEKDAY($B$2,2),Configuración!$M$5:$O$11,2,FALSE),$A11&gt;=VLOOKUP(WEEKDAY($B$2,2),Configuración!$M$5:$O$11,3,FALSE)),"Cerrado",IF(SUMPRODUCT((Reservas!$E$2:$E$201=F$5)*((Reservas!$J$2:$J$201="Bloqueo provisional")+(Reservas!$J$2:$J$201="Confirmada")+(Reservas!$J$2:$J$201="Realizada"))*(Reservas!$R$2:$R$201&lt;$B$2+$A11+$E$2)*(Reservas!$S$2:$S$201&gt;$B$2+$A11))&gt;0,"Ocupado","Libre")))</f>
        <v/>
      </c>
    </row>
    <row r="12">
      <c r="A12" s="42">
        <f>A11+$E$2</f>
        <v/>
      </c>
      <c r="B12" s="20">
        <f>IF(OR($B$2="",B$5=""),"",IF(OR($A12&lt;VLOOKUP(WEEKDAY($B$2,2),Configuración!$M$5:$O$11,2,FALSE),$A12&gt;=VLOOKUP(WEEKDAY($B$2,2),Configuración!$M$5:$O$11,3,FALSE)),"Cerrado",IF(SUMPRODUCT((Reservas!$E$2:$E$201=B$5)*((Reservas!$J$2:$J$201="Bloqueo provisional")+(Reservas!$J$2:$J$201="Confirmada")+(Reservas!$J$2:$J$201="Realizada"))*(Reservas!$R$2:$R$201&lt;$B$2+$A12+$E$2)*(Reservas!$S$2:$S$201&gt;$B$2+$A12))&gt;0,"Ocupado","Libre")))</f>
        <v/>
      </c>
      <c r="C12" s="20">
        <f>IF(OR($B$2="",C$5=""),"",IF(OR($A12&lt;VLOOKUP(WEEKDAY($B$2,2),Configuración!$M$5:$O$11,2,FALSE),$A12&gt;=VLOOKUP(WEEKDAY($B$2,2),Configuración!$M$5:$O$11,3,FALSE)),"Cerrado",IF(SUMPRODUCT((Reservas!$E$2:$E$201=C$5)*((Reservas!$J$2:$J$201="Bloqueo provisional")+(Reservas!$J$2:$J$201="Confirmada")+(Reservas!$J$2:$J$201="Realizada"))*(Reservas!$R$2:$R$201&lt;$B$2+$A12+$E$2)*(Reservas!$S$2:$S$201&gt;$B$2+$A12))&gt;0,"Ocupado","Libre")))</f>
        <v/>
      </c>
      <c r="D12" s="20">
        <f>IF(OR($B$2="",D$5=""),"",IF(OR($A12&lt;VLOOKUP(WEEKDAY($B$2,2),Configuración!$M$5:$O$11,2,FALSE),$A12&gt;=VLOOKUP(WEEKDAY($B$2,2),Configuración!$M$5:$O$11,3,FALSE)),"Cerrado",IF(SUMPRODUCT((Reservas!$E$2:$E$201=D$5)*((Reservas!$J$2:$J$201="Bloqueo provisional")+(Reservas!$J$2:$J$201="Confirmada")+(Reservas!$J$2:$J$201="Realizada"))*(Reservas!$R$2:$R$201&lt;$B$2+$A12+$E$2)*(Reservas!$S$2:$S$201&gt;$B$2+$A12))&gt;0,"Ocupado","Libre")))</f>
        <v/>
      </c>
      <c r="E12" s="20">
        <f>IF(OR($B$2="",E$5=""),"",IF(OR($A12&lt;VLOOKUP(WEEKDAY($B$2,2),Configuración!$M$5:$O$11,2,FALSE),$A12&gt;=VLOOKUP(WEEKDAY($B$2,2),Configuración!$M$5:$O$11,3,FALSE)),"Cerrado",IF(SUMPRODUCT((Reservas!$E$2:$E$201=E$5)*((Reservas!$J$2:$J$201="Bloqueo provisional")+(Reservas!$J$2:$J$201="Confirmada")+(Reservas!$J$2:$J$201="Realizada"))*(Reservas!$R$2:$R$201&lt;$B$2+$A12+$E$2)*(Reservas!$S$2:$S$201&gt;$B$2+$A12))&gt;0,"Ocupado","Libre")))</f>
        <v/>
      </c>
      <c r="F12" s="20">
        <f>IF(OR($B$2="",F$5=""),"",IF(OR($A12&lt;VLOOKUP(WEEKDAY($B$2,2),Configuración!$M$5:$O$11,2,FALSE),$A12&gt;=VLOOKUP(WEEKDAY($B$2,2),Configuración!$M$5:$O$11,3,FALSE)),"Cerrado",IF(SUMPRODUCT((Reservas!$E$2:$E$201=F$5)*((Reservas!$J$2:$J$201="Bloqueo provisional")+(Reservas!$J$2:$J$201="Confirmada")+(Reservas!$J$2:$J$201="Realizada"))*(Reservas!$R$2:$R$201&lt;$B$2+$A12+$E$2)*(Reservas!$S$2:$S$201&gt;$B$2+$A12))&gt;0,"Ocupado","Libre")))</f>
        <v/>
      </c>
    </row>
    <row r="13">
      <c r="A13" s="42">
        <f>A12+$E$2</f>
        <v/>
      </c>
      <c r="B13" s="20">
        <f>IF(OR($B$2="",B$5=""),"",IF(OR($A13&lt;VLOOKUP(WEEKDAY($B$2,2),Configuración!$M$5:$O$11,2,FALSE),$A13&gt;=VLOOKUP(WEEKDAY($B$2,2),Configuración!$M$5:$O$11,3,FALSE)),"Cerrado",IF(SUMPRODUCT((Reservas!$E$2:$E$201=B$5)*((Reservas!$J$2:$J$201="Bloqueo provisional")+(Reservas!$J$2:$J$201="Confirmada")+(Reservas!$J$2:$J$201="Realizada"))*(Reservas!$R$2:$R$201&lt;$B$2+$A13+$E$2)*(Reservas!$S$2:$S$201&gt;$B$2+$A13))&gt;0,"Ocupado","Libre")))</f>
        <v/>
      </c>
      <c r="C13" s="20">
        <f>IF(OR($B$2="",C$5=""),"",IF(OR($A13&lt;VLOOKUP(WEEKDAY($B$2,2),Configuración!$M$5:$O$11,2,FALSE),$A13&gt;=VLOOKUP(WEEKDAY($B$2,2),Configuración!$M$5:$O$11,3,FALSE)),"Cerrado",IF(SUMPRODUCT((Reservas!$E$2:$E$201=C$5)*((Reservas!$J$2:$J$201="Bloqueo provisional")+(Reservas!$J$2:$J$201="Confirmada")+(Reservas!$J$2:$J$201="Realizada"))*(Reservas!$R$2:$R$201&lt;$B$2+$A13+$E$2)*(Reservas!$S$2:$S$201&gt;$B$2+$A13))&gt;0,"Ocupado","Libre")))</f>
        <v/>
      </c>
      <c r="D13" s="20">
        <f>IF(OR($B$2="",D$5=""),"",IF(OR($A13&lt;VLOOKUP(WEEKDAY($B$2,2),Configuración!$M$5:$O$11,2,FALSE),$A13&gt;=VLOOKUP(WEEKDAY($B$2,2),Configuración!$M$5:$O$11,3,FALSE)),"Cerrado",IF(SUMPRODUCT((Reservas!$E$2:$E$201=D$5)*((Reservas!$J$2:$J$201="Bloqueo provisional")+(Reservas!$J$2:$J$201="Confirmada")+(Reservas!$J$2:$J$201="Realizada"))*(Reservas!$R$2:$R$201&lt;$B$2+$A13+$E$2)*(Reservas!$S$2:$S$201&gt;$B$2+$A13))&gt;0,"Ocupado","Libre")))</f>
        <v/>
      </c>
      <c r="E13" s="20">
        <f>IF(OR($B$2="",E$5=""),"",IF(OR($A13&lt;VLOOKUP(WEEKDAY($B$2,2),Configuración!$M$5:$O$11,2,FALSE),$A13&gt;=VLOOKUP(WEEKDAY($B$2,2),Configuración!$M$5:$O$11,3,FALSE)),"Cerrado",IF(SUMPRODUCT((Reservas!$E$2:$E$201=E$5)*((Reservas!$J$2:$J$201="Bloqueo provisional")+(Reservas!$J$2:$J$201="Confirmada")+(Reservas!$J$2:$J$201="Realizada"))*(Reservas!$R$2:$R$201&lt;$B$2+$A13+$E$2)*(Reservas!$S$2:$S$201&gt;$B$2+$A13))&gt;0,"Ocupado","Libre")))</f>
        <v/>
      </c>
      <c r="F13" s="20">
        <f>IF(OR($B$2="",F$5=""),"",IF(OR($A13&lt;VLOOKUP(WEEKDAY($B$2,2),Configuración!$M$5:$O$11,2,FALSE),$A13&gt;=VLOOKUP(WEEKDAY($B$2,2),Configuración!$M$5:$O$11,3,FALSE)),"Cerrado",IF(SUMPRODUCT((Reservas!$E$2:$E$201=F$5)*((Reservas!$J$2:$J$201="Bloqueo provisional")+(Reservas!$J$2:$J$201="Confirmada")+(Reservas!$J$2:$J$201="Realizada"))*(Reservas!$R$2:$R$201&lt;$B$2+$A13+$E$2)*(Reservas!$S$2:$S$201&gt;$B$2+$A13))&gt;0,"Ocupado","Libre")))</f>
        <v/>
      </c>
    </row>
    <row r="14">
      <c r="A14" s="42">
        <f>A13+$E$2</f>
        <v/>
      </c>
      <c r="B14" s="20">
        <f>IF(OR($B$2="",B$5=""),"",IF(OR($A14&lt;VLOOKUP(WEEKDAY($B$2,2),Configuración!$M$5:$O$11,2,FALSE),$A14&gt;=VLOOKUP(WEEKDAY($B$2,2),Configuración!$M$5:$O$11,3,FALSE)),"Cerrado",IF(SUMPRODUCT((Reservas!$E$2:$E$201=B$5)*((Reservas!$J$2:$J$201="Bloqueo provisional")+(Reservas!$J$2:$J$201="Confirmada")+(Reservas!$J$2:$J$201="Realizada"))*(Reservas!$R$2:$R$201&lt;$B$2+$A14+$E$2)*(Reservas!$S$2:$S$201&gt;$B$2+$A14))&gt;0,"Ocupado","Libre")))</f>
        <v/>
      </c>
      <c r="C14" s="20">
        <f>IF(OR($B$2="",C$5=""),"",IF(OR($A14&lt;VLOOKUP(WEEKDAY($B$2,2),Configuración!$M$5:$O$11,2,FALSE),$A14&gt;=VLOOKUP(WEEKDAY($B$2,2),Configuración!$M$5:$O$11,3,FALSE)),"Cerrado",IF(SUMPRODUCT((Reservas!$E$2:$E$201=C$5)*((Reservas!$J$2:$J$201="Bloqueo provisional")+(Reservas!$J$2:$J$201="Confirmada")+(Reservas!$J$2:$J$201="Realizada"))*(Reservas!$R$2:$R$201&lt;$B$2+$A14+$E$2)*(Reservas!$S$2:$S$201&gt;$B$2+$A14))&gt;0,"Ocupado","Libre")))</f>
        <v/>
      </c>
      <c r="D14" s="20">
        <f>IF(OR($B$2="",D$5=""),"",IF(OR($A14&lt;VLOOKUP(WEEKDAY($B$2,2),Configuración!$M$5:$O$11,2,FALSE),$A14&gt;=VLOOKUP(WEEKDAY($B$2,2),Configuración!$M$5:$O$11,3,FALSE)),"Cerrado",IF(SUMPRODUCT((Reservas!$E$2:$E$201=D$5)*((Reservas!$J$2:$J$201="Bloqueo provisional")+(Reservas!$J$2:$J$201="Confirmada")+(Reservas!$J$2:$J$201="Realizada"))*(Reservas!$R$2:$R$201&lt;$B$2+$A14+$E$2)*(Reservas!$S$2:$S$201&gt;$B$2+$A14))&gt;0,"Ocupado","Libre")))</f>
        <v/>
      </c>
      <c r="E14" s="20">
        <f>IF(OR($B$2="",E$5=""),"",IF(OR($A14&lt;VLOOKUP(WEEKDAY($B$2,2),Configuración!$M$5:$O$11,2,FALSE),$A14&gt;=VLOOKUP(WEEKDAY($B$2,2),Configuración!$M$5:$O$11,3,FALSE)),"Cerrado",IF(SUMPRODUCT((Reservas!$E$2:$E$201=E$5)*((Reservas!$J$2:$J$201="Bloqueo provisional")+(Reservas!$J$2:$J$201="Confirmada")+(Reservas!$J$2:$J$201="Realizada"))*(Reservas!$R$2:$R$201&lt;$B$2+$A14+$E$2)*(Reservas!$S$2:$S$201&gt;$B$2+$A14))&gt;0,"Ocupado","Libre")))</f>
        <v/>
      </c>
      <c r="F14" s="20">
        <f>IF(OR($B$2="",F$5=""),"",IF(OR($A14&lt;VLOOKUP(WEEKDAY($B$2,2),Configuración!$M$5:$O$11,2,FALSE),$A14&gt;=VLOOKUP(WEEKDAY($B$2,2),Configuración!$M$5:$O$11,3,FALSE)),"Cerrado",IF(SUMPRODUCT((Reservas!$E$2:$E$201=F$5)*((Reservas!$J$2:$J$201="Bloqueo provisional")+(Reservas!$J$2:$J$201="Confirmada")+(Reservas!$J$2:$J$201="Realizada"))*(Reservas!$R$2:$R$201&lt;$B$2+$A14+$E$2)*(Reservas!$S$2:$S$201&gt;$B$2+$A14))&gt;0,"Ocupado","Libre")))</f>
        <v/>
      </c>
    </row>
    <row r="15">
      <c r="A15" s="42">
        <f>A14+$E$2</f>
        <v/>
      </c>
      <c r="B15" s="20">
        <f>IF(OR($B$2="",B$5=""),"",IF(OR($A15&lt;VLOOKUP(WEEKDAY($B$2,2),Configuración!$M$5:$O$11,2,FALSE),$A15&gt;=VLOOKUP(WEEKDAY($B$2,2),Configuración!$M$5:$O$11,3,FALSE)),"Cerrado",IF(SUMPRODUCT((Reservas!$E$2:$E$201=B$5)*((Reservas!$J$2:$J$201="Bloqueo provisional")+(Reservas!$J$2:$J$201="Confirmada")+(Reservas!$J$2:$J$201="Realizada"))*(Reservas!$R$2:$R$201&lt;$B$2+$A15+$E$2)*(Reservas!$S$2:$S$201&gt;$B$2+$A15))&gt;0,"Ocupado","Libre")))</f>
        <v/>
      </c>
      <c r="C15" s="20">
        <f>IF(OR($B$2="",C$5=""),"",IF(OR($A15&lt;VLOOKUP(WEEKDAY($B$2,2),Configuración!$M$5:$O$11,2,FALSE),$A15&gt;=VLOOKUP(WEEKDAY($B$2,2),Configuración!$M$5:$O$11,3,FALSE)),"Cerrado",IF(SUMPRODUCT((Reservas!$E$2:$E$201=C$5)*((Reservas!$J$2:$J$201="Bloqueo provisional")+(Reservas!$J$2:$J$201="Confirmada")+(Reservas!$J$2:$J$201="Realizada"))*(Reservas!$R$2:$R$201&lt;$B$2+$A15+$E$2)*(Reservas!$S$2:$S$201&gt;$B$2+$A15))&gt;0,"Ocupado","Libre")))</f>
        <v/>
      </c>
      <c r="D15" s="20">
        <f>IF(OR($B$2="",D$5=""),"",IF(OR($A15&lt;VLOOKUP(WEEKDAY($B$2,2),Configuración!$M$5:$O$11,2,FALSE),$A15&gt;=VLOOKUP(WEEKDAY($B$2,2),Configuración!$M$5:$O$11,3,FALSE)),"Cerrado",IF(SUMPRODUCT((Reservas!$E$2:$E$201=D$5)*((Reservas!$J$2:$J$201="Bloqueo provisional")+(Reservas!$J$2:$J$201="Confirmada")+(Reservas!$J$2:$J$201="Realizada"))*(Reservas!$R$2:$R$201&lt;$B$2+$A15+$E$2)*(Reservas!$S$2:$S$201&gt;$B$2+$A15))&gt;0,"Ocupado","Libre")))</f>
        <v/>
      </c>
      <c r="E15" s="20">
        <f>IF(OR($B$2="",E$5=""),"",IF(OR($A15&lt;VLOOKUP(WEEKDAY($B$2,2),Configuración!$M$5:$O$11,2,FALSE),$A15&gt;=VLOOKUP(WEEKDAY($B$2,2),Configuración!$M$5:$O$11,3,FALSE)),"Cerrado",IF(SUMPRODUCT((Reservas!$E$2:$E$201=E$5)*((Reservas!$J$2:$J$201="Bloqueo provisional")+(Reservas!$J$2:$J$201="Confirmada")+(Reservas!$J$2:$J$201="Realizada"))*(Reservas!$R$2:$R$201&lt;$B$2+$A15+$E$2)*(Reservas!$S$2:$S$201&gt;$B$2+$A15))&gt;0,"Ocupado","Libre")))</f>
        <v/>
      </c>
      <c r="F15" s="20">
        <f>IF(OR($B$2="",F$5=""),"",IF(OR($A15&lt;VLOOKUP(WEEKDAY($B$2,2),Configuración!$M$5:$O$11,2,FALSE),$A15&gt;=VLOOKUP(WEEKDAY($B$2,2),Configuración!$M$5:$O$11,3,FALSE)),"Cerrado",IF(SUMPRODUCT((Reservas!$E$2:$E$201=F$5)*((Reservas!$J$2:$J$201="Bloqueo provisional")+(Reservas!$J$2:$J$201="Confirmada")+(Reservas!$J$2:$J$201="Realizada"))*(Reservas!$R$2:$R$201&lt;$B$2+$A15+$E$2)*(Reservas!$S$2:$S$201&gt;$B$2+$A15))&gt;0,"Ocupado","Libre")))</f>
        <v/>
      </c>
    </row>
    <row r="16">
      <c r="A16" s="42">
        <f>A15+$E$2</f>
        <v/>
      </c>
      <c r="B16" s="20">
        <f>IF(OR($B$2="",B$5=""),"",IF(OR($A16&lt;VLOOKUP(WEEKDAY($B$2,2),Configuración!$M$5:$O$11,2,FALSE),$A16&gt;=VLOOKUP(WEEKDAY($B$2,2),Configuración!$M$5:$O$11,3,FALSE)),"Cerrado",IF(SUMPRODUCT((Reservas!$E$2:$E$201=B$5)*((Reservas!$J$2:$J$201="Bloqueo provisional")+(Reservas!$J$2:$J$201="Confirmada")+(Reservas!$J$2:$J$201="Realizada"))*(Reservas!$R$2:$R$201&lt;$B$2+$A16+$E$2)*(Reservas!$S$2:$S$201&gt;$B$2+$A16))&gt;0,"Ocupado","Libre")))</f>
        <v/>
      </c>
      <c r="C16" s="20">
        <f>IF(OR($B$2="",C$5=""),"",IF(OR($A16&lt;VLOOKUP(WEEKDAY($B$2,2),Configuración!$M$5:$O$11,2,FALSE),$A16&gt;=VLOOKUP(WEEKDAY($B$2,2),Configuración!$M$5:$O$11,3,FALSE)),"Cerrado",IF(SUMPRODUCT((Reservas!$E$2:$E$201=C$5)*((Reservas!$J$2:$J$201="Bloqueo provisional")+(Reservas!$J$2:$J$201="Confirmada")+(Reservas!$J$2:$J$201="Realizada"))*(Reservas!$R$2:$R$201&lt;$B$2+$A16+$E$2)*(Reservas!$S$2:$S$201&gt;$B$2+$A16))&gt;0,"Ocupado","Libre")))</f>
        <v/>
      </c>
      <c r="D16" s="20">
        <f>IF(OR($B$2="",D$5=""),"",IF(OR($A16&lt;VLOOKUP(WEEKDAY($B$2,2),Configuración!$M$5:$O$11,2,FALSE),$A16&gt;=VLOOKUP(WEEKDAY($B$2,2),Configuración!$M$5:$O$11,3,FALSE)),"Cerrado",IF(SUMPRODUCT((Reservas!$E$2:$E$201=D$5)*((Reservas!$J$2:$J$201="Bloqueo provisional")+(Reservas!$J$2:$J$201="Confirmada")+(Reservas!$J$2:$J$201="Realizada"))*(Reservas!$R$2:$R$201&lt;$B$2+$A16+$E$2)*(Reservas!$S$2:$S$201&gt;$B$2+$A16))&gt;0,"Ocupado","Libre")))</f>
        <v/>
      </c>
      <c r="E16" s="20">
        <f>IF(OR($B$2="",E$5=""),"",IF(OR($A16&lt;VLOOKUP(WEEKDAY($B$2,2),Configuración!$M$5:$O$11,2,FALSE),$A16&gt;=VLOOKUP(WEEKDAY($B$2,2),Configuración!$M$5:$O$11,3,FALSE)),"Cerrado",IF(SUMPRODUCT((Reservas!$E$2:$E$201=E$5)*((Reservas!$J$2:$J$201="Bloqueo provisional")+(Reservas!$J$2:$J$201="Confirmada")+(Reservas!$J$2:$J$201="Realizada"))*(Reservas!$R$2:$R$201&lt;$B$2+$A16+$E$2)*(Reservas!$S$2:$S$201&gt;$B$2+$A16))&gt;0,"Ocupado","Libre")))</f>
        <v/>
      </c>
      <c r="F16" s="20">
        <f>IF(OR($B$2="",F$5=""),"",IF(OR($A16&lt;VLOOKUP(WEEKDAY($B$2,2),Configuración!$M$5:$O$11,2,FALSE),$A16&gt;=VLOOKUP(WEEKDAY($B$2,2),Configuración!$M$5:$O$11,3,FALSE)),"Cerrado",IF(SUMPRODUCT((Reservas!$E$2:$E$201=F$5)*((Reservas!$J$2:$J$201="Bloqueo provisional")+(Reservas!$J$2:$J$201="Confirmada")+(Reservas!$J$2:$J$201="Realizada"))*(Reservas!$R$2:$R$201&lt;$B$2+$A16+$E$2)*(Reservas!$S$2:$S$201&gt;$B$2+$A16))&gt;0,"Ocupado","Libre")))</f>
        <v/>
      </c>
    </row>
    <row r="17">
      <c r="A17" s="42">
        <f>A16+$E$2</f>
        <v/>
      </c>
      <c r="B17" s="20">
        <f>IF(OR($B$2="",B$5=""),"",IF(OR($A17&lt;VLOOKUP(WEEKDAY($B$2,2),Configuración!$M$5:$O$11,2,FALSE),$A17&gt;=VLOOKUP(WEEKDAY($B$2,2),Configuración!$M$5:$O$11,3,FALSE)),"Cerrado",IF(SUMPRODUCT((Reservas!$E$2:$E$201=B$5)*((Reservas!$J$2:$J$201="Bloqueo provisional")+(Reservas!$J$2:$J$201="Confirmada")+(Reservas!$J$2:$J$201="Realizada"))*(Reservas!$R$2:$R$201&lt;$B$2+$A17+$E$2)*(Reservas!$S$2:$S$201&gt;$B$2+$A17))&gt;0,"Ocupado","Libre")))</f>
        <v/>
      </c>
      <c r="C17" s="20">
        <f>IF(OR($B$2="",C$5=""),"",IF(OR($A17&lt;VLOOKUP(WEEKDAY($B$2,2),Configuración!$M$5:$O$11,2,FALSE),$A17&gt;=VLOOKUP(WEEKDAY($B$2,2),Configuración!$M$5:$O$11,3,FALSE)),"Cerrado",IF(SUMPRODUCT((Reservas!$E$2:$E$201=C$5)*((Reservas!$J$2:$J$201="Bloqueo provisional")+(Reservas!$J$2:$J$201="Confirmada")+(Reservas!$J$2:$J$201="Realizada"))*(Reservas!$R$2:$R$201&lt;$B$2+$A17+$E$2)*(Reservas!$S$2:$S$201&gt;$B$2+$A17))&gt;0,"Ocupado","Libre")))</f>
        <v/>
      </c>
      <c r="D17" s="20">
        <f>IF(OR($B$2="",D$5=""),"",IF(OR($A17&lt;VLOOKUP(WEEKDAY($B$2,2),Configuración!$M$5:$O$11,2,FALSE),$A17&gt;=VLOOKUP(WEEKDAY($B$2,2),Configuración!$M$5:$O$11,3,FALSE)),"Cerrado",IF(SUMPRODUCT((Reservas!$E$2:$E$201=D$5)*((Reservas!$J$2:$J$201="Bloqueo provisional")+(Reservas!$J$2:$J$201="Confirmada")+(Reservas!$J$2:$J$201="Realizada"))*(Reservas!$R$2:$R$201&lt;$B$2+$A17+$E$2)*(Reservas!$S$2:$S$201&gt;$B$2+$A17))&gt;0,"Ocupado","Libre")))</f>
        <v/>
      </c>
      <c r="E17" s="20">
        <f>IF(OR($B$2="",E$5=""),"",IF(OR($A17&lt;VLOOKUP(WEEKDAY($B$2,2),Configuración!$M$5:$O$11,2,FALSE),$A17&gt;=VLOOKUP(WEEKDAY($B$2,2),Configuración!$M$5:$O$11,3,FALSE)),"Cerrado",IF(SUMPRODUCT((Reservas!$E$2:$E$201=E$5)*((Reservas!$J$2:$J$201="Bloqueo provisional")+(Reservas!$J$2:$J$201="Confirmada")+(Reservas!$J$2:$J$201="Realizada"))*(Reservas!$R$2:$R$201&lt;$B$2+$A17+$E$2)*(Reservas!$S$2:$S$201&gt;$B$2+$A17))&gt;0,"Ocupado","Libre")))</f>
        <v/>
      </c>
      <c r="F17" s="20">
        <f>IF(OR($B$2="",F$5=""),"",IF(OR($A17&lt;VLOOKUP(WEEKDAY($B$2,2),Configuración!$M$5:$O$11,2,FALSE),$A17&gt;=VLOOKUP(WEEKDAY($B$2,2),Configuración!$M$5:$O$11,3,FALSE)),"Cerrado",IF(SUMPRODUCT((Reservas!$E$2:$E$201=F$5)*((Reservas!$J$2:$J$201="Bloqueo provisional")+(Reservas!$J$2:$J$201="Confirmada")+(Reservas!$J$2:$J$201="Realizada"))*(Reservas!$R$2:$R$201&lt;$B$2+$A17+$E$2)*(Reservas!$S$2:$S$201&gt;$B$2+$A17))&gt;0,"Ocupado","Libre")))</f>
        <v/>
      </c>
    </row>
    <row r="18">
      <c r="A18" s="42">
        <f>A17+$E$2</f>
        <v/>
      </c>
      <c r="B18" s="20">
        <f>IF(OR($B$2="",B$5=""),"",IF(OR($A18&lt;VLOOKUP(WEEKDAY($B$2,2),Configuración!$M$5:$O$11,2,FALSE),$A18&gt;=VLOOKUP(WEEKDAY($B$2,2),Configuración!$M$5:$O$11,3,FALSE)),"Cerrado",IF(SUMPRODUCT((Reservas!$E$2:$E$201=B$5)*((Reservas!$J$2:$J$201="Bloqueo provisional")+(Reservas!$J$2:$J$201="Confirmada")+(Reservas!$J$2:$J$201="Realizada"))*(Reservas!$R$2:$R$201&lt;$B$2+$A18+$E$2)*(Reservas!$S$2:$S$201&gt;$B$2+$A18))&gt;0,"Ocupado","Libre")))</f>
        <v/>
      </c>
      <c r="C18" s="20">
        <f>IF(OR($B$2="",C$5=""),"",IF(OR($A18&lt;VLOOKUP(WEEKDAY($B$2,2),Configuración!$M$5:$O$11,2,FALSE),$A18&gt;=VLOOKUP(WEEKDAY($B$2,2),Configuración!$M$5:$O$11,3,FALSE)),"Cerrado",IF(SUMPRODUCT((Reservas!$E$2:$E$201=C$5)*((Reservas!$J$2:$J$201="Bloqueo provisional")+(Reservas!$J$2:$J$201="Confirmada")+(Reservas!$J$2:$J$201="Realizada"))*(Reservas!$R$2:$R$201&lt;$B$2+$A18+$E$2)*(Reservas!$S$2:$S$201&gt;$B$2+$A18))&gt;0,"Ocupado","Libre")))</f>
        <v/>
      </c>
      <c r="D18" s="20">
        <f>IF(OR($B$2="",D$5=""),"",IF(OR($A18&lt;VLOOKUP(WEEKDAY($B$2,2),Configuración!$M$5:$O$11,2,FALSE),$A18&gt;=VLOOKUP(WEEKDAY($B$2,2),Configuración!$M$5:$O$11,3,FALSE)),"Cerrado",IF(SUMPRODUCT((Reservas!$E$2:$E$201=D$5)*((Reservas!$J$2:$J$201="Bloqueo provisional")+(Reservas!$J$2:$J$201="Confirmada")+(Reservas!$J$2:$J$201="Realizada"))*(Reservas!$R$2:$R$201&lt;$B$2+$A18+$E$2)*(Reservas!$S$2:$S$201&gt;$B$2+$A18))&gt;0,"Ocupado","Libre")))</f>
        <v/>
      </c>
      <c r="E18" s="20">
        <f>IF(OR($B$2="",E$5=""),"",IF(OR($A18&lt;VLOOKUP(WEEKDAY($B$2,2),Configuración!$M$5:$O$11,2,FALSE),$A18&gt;=VLOOKUP(WEEKDAY($B$2,2),Configuración!$M$5:$O$11,3,FALSE)),"Cerrado",IF(SUMPRODUCT((Reservas!$E$2:$E$201=E$5)*((Reservas!$J$2:$J$201="Bloqueo provisional")+(Reservas!$J$2:$J$201="Confirmada")+(Reservas!$J$2:$J$201="Realizada"))*(Reservas!$R$2:$R$201&lt;$B$2+$A18+$E$2)*(Reservas!$S$2:$S$201&gt;$B$2+$A18))&gt;0,"Ocupado","Libre")))</f>
        <v/>
      </c>
      <c r="F18" s="20">
        <f>IF(OR($B$2="",F$5=""),"",IF(OR($A18&lt;VLOOKUP(WEEKDAY($B$2,2),Configuración!$M$5:$O$11,2,FALSE),$A18&gt;=VLOOKUP(WEEKDAY($B$2,2),Configuración!$M$5:$O$11,3,FALSE)),"Cerrado",IF(SUMPRODUCT((Reservas!$E$2:$E$201=F$5)*((Reservas!$J$2:$J$201="Bloqueo provisional")+(Reservas!$J$2:$J$201="Confirmada")+(Reservas!$J$2:$J$201="Realizada"))*(Reservas!$R$2:$R$201&lt;$B$2+$A18+$E$2)*(Reservas!$S$2:$S$201&gt;$B$2+$A18))&gt;0,"Ocupado","Libre")))</f>
        <v/>
      </c>
    </row>
    <row r="19">
      <c r="A19" s="42">
        <f>A18+$E$2</f>
        <v/>
      </c>
      <c r="B19" s="20">
        <f>IF(OR($B$2="",B$5=""),"",IF(OR($A19&lt;VLOOKUP(WEEKDAY($B$2,2),Configuración!$M$5:$O$11,2,FALSE),$A19&gt;=VLOOKUP(WEEKDAY($B$2,2),Configuración!$M$5:$O$11,3,FALSE)),"Cerrado",IF(SUMPRODUCT((Reservas!$E$2:$E$201=B$5)*((Reservas!$J$2:$J$201="Bloqueo provisional")+(Reservas!$J$2:$J$201="Confirmada")+(Reservas!$J$2:$J$201="Realizada"))*(Reservas!$R$2:$R$201&lt;$B$2+$A19+$E$2)*(Reservas!$S$2:$S$201&gt;$B$2+$A19))&gt;0,"Ocupado","Libre")))</f>
        <v/>
      </c>
      <c r="C19" s="20">
        <f>IF(OR($B$2="",C$5=""),"",IF(OR($A19&lt;VLOOKUP(WEEKDAY($B$2,2),Configuración!$M$5:$O$11,2,FALSE),$A19&gt;=VLOOKUP(WEEKDAY($B$2,2),Configuración!$M$5:$O$11,3,FALSE)),"Cerrado",IF(SUMPRODUCT((Reservas!$E$2:$E$201=C$5)*((Reservas!$J$2:$J$201="Bloqueo provisional")+(Reservas!$J$2:$J$201="Confirmada")+(Reservas!$J$2:$J$201="Realizada"))*(Reservas!$R$2:$R$201&lt;$B$2+$A19+$E$2)*(Reservas!$S$2:$S$201&gt;$B$2+$A19))&gt;0,"Ocupado","Libre")))</f>
        <v/>
      </c>
      <c r="D19" s="20">
        <f>IF(OR($B$2="",D$5=""),"",IF(OR($A19&lt;VLOOKUP(WEEKDAY($B$2,2),Configuración!$M$5:$O$11,2,FALSE),$A19&gt;=VLOOKUP(WEEKDAY($B$2,2),Configuración!$M$5:$O$11,3,FALSE)),"Cerrado",IF(SUMPRODUCT((Reservas!$E$2:$E$201=D$5)*((Reservas!$J$2:$J$201="Bloqueo provisional")+(Reservas!$J$2:$J$201="Confirmada")+(Reservas!$J$2:$J$201="Realizada"))*(Reservas!$R$2:$R$201&lt;$B$2+$A19+$E$2)*(Reservas!$S$2:$S$201&gt;$B$2+$A19))&gt;0,"Ocupado","Libre")))</f>
        <v/>
      </c>
      <c r="E19" s="20">
        <f>IF(OR($B$2="",E$5=""),"",IF(OR($A19&lt;VLOOKUP(WEEKDAY($B$2,2),Configuración!$M$5:$O$11,2,FALSE),$A19&gt;=VLOOKUP(WEEKDAY($B$2,2),Configuración!$M$5:$O$11,3,FALSE)),"Cerrado",IF(SUMPRODUCT((Reservas!$E$2:$E$201=E$5)*((Reservas!$J$2:$J$201="Bloqueo provisional")+(Reservas!$J$2:$J$201="Confirmada")+(Reservas!$J$2:$J$201="Realizada"))*(Reservas!$R$2:$R$201&lt;$B$2+$A19+$E$2)*(Reservas!$S$2:$S$201&gt;$B$2+$A19))&gt;0,"Ocupado","Libre")))</f>
        <v/>
      </c>
      <c r="F19" s="20">
        <f>IF(OR($B$2="",F$5=""),"",IF(OR($A19&lt;VLOOKUP(WEEKDAY($B$2,2),Configuración!$M$5:$O$11,2,FALSE),$A19&gt;=VLOOKUP(WEEKDAY($B$2,2),Configuración!$M$5:$O$11,3,FALSE)),"Cerrado",IF(SUMPRODUCT((Reservas!$E$2:$E$201=F$5)*((Reservas!$J$2:$J$201="Bloqueo provisional")+(Reservas!$J$2:$J$201="Confirmada")+(Reservas!$J$2:$J$201="Realizada"))*(Reservas!$R$2:$R$201&lt;$B$2+$A19+$E$2)*(Reservas!$S$2:$S$201&gt;$B$2+$A19))&gt;0,"Ocupado","Libre")))</f>
        <v/>
      </c>
    </row>
    <row r="20">
      <c r="A20" s="42">
        <f>A19+$E$2</f>
        <v/>
      </c>
      <c r="B20" s="20">
        <f>IF(OR($B$2="",B$5=""),"",IF(OR($A20&lt;VLOOKUP(WEEKDAY($B$2,2),Configuración!$M$5:$O$11,2,FALSE),$A20&gt;=VLOOKUP(WEEKDAY($B$2,2),Configuración!$M$5:$O$11,3,FALSE)),"Cerrado",IF(SUMPRODUCT((Reservas!$E$2:$E$201=B$5)*((Reservas!$J$2:$J$201="Bloqueo provisional")+(Reservas!$J$2:$J$201="Confirmada")+(Reservas!$J$2:$J$201="Realizada"))*(Reservas!$R$2:$R$201&lt;$B$2+$A20+$E$2)*(Reservas!$S$2:$S$201&gt;$B$2+$A20))&gt;0,"Ocupado","Libre")))</f>
        <v/>
      </c>
      <c r="C20" s="20">
        <f>IF(OR($B$2="",C$5=""),"",IF(OR($A20&lt;VLOOKUP(WEEKDAY($B$2,2),Configuración!$M$5:$O$11,2,FALSE),$A20&gt;=VLOOKUP(WEEKDAY($B$2,2),Configuración!$M$5:$O$11,3,FALSE)),"Cerrado",IF(SUMPRODUCT((Reservas!$E$2:$E$201=C$5)*((Reservas!$J$2:$J$201="Bloqueo provisional")+(Reservas!$J$2:$J$201="Confirmada")+(Reservas!$J$2:$J$201="Realizada"))*(Reservas!$R$2:$R$201&lt;$B$2+$A20+$E$2)*(Reservas!$S$2:$S$201&gt;$B$2+$A20))&gt;0,"Ocupado","Libre")))</f>
        <v/>
      </c>
      <c r="D20" s="20">
        <f>IF(OR($B$2="",D$5=""),"",IF(OR($A20&lt;VLOOKUP(WEEKDAY($B$2,2),Configuración!$M$5:$O$11,2,FALSE),$A20&gt;=VLOOKUP(WEEKDAY($B$2,2),Configuración!$M$5:$O$11,3,FALSE)),"Cerrado",IF(SUMPRODUCT((Reservas!$E$2:$E$201=D$5)*((Reservas!$J$2:$J$201="Bloqueo provisional")+(Reservas!$J$2:$J$201="Confirmada")+(Reservas!$J$2:$J$201="Realizada"))*(Reservas!$R$2:$R$201&lt;$B$2+$A20+$E$2)*(Reservas!$S$2:$S$201&gt;$B$2+$A20))&gt;0,"Ocupado","Libre")))</f>
        <v/>
      </c>
      <c r="E20" s="20">
        <f>IF(OR($B$2="",E$5=""),"",IF(OR($A20&lt;VLOOKUP(WEEKDAY($B$2,2),Configuración!$M$5:$O$11,2,FALSE),$A20&gt;=VLOOKUP(WEEKDAY($B$2,2),Configuración!$M$5:$O$11,3,FALSE)),"Cerrado",IF(SUMPRODUCT((Reservas!$E$2:$E$201=E$5)*((Reservas!$J$2:$J$201="Bloqueo provisional")+(Reservas!$J$2:$J$201="Confirmada")+(Reservas!$J$2:$J$201="Realizada"))*(Reservas!$R$2:$R$201&lt;$B$2+$A20+$E$2)*(Reservas!$S$2:$S$201&gt;$B$2+$A20))&gt;0,"Ocupado","Libre")))</f>
        <v/>
      </c>
      <c r="F20" s="20">
        <f>IF(OR($B$2="",F$5=""),"",IF(OR($A20&lt;VLOOKUP(WEEKDAY($B$2,2),Configuración!$M$5:$O$11,2,FALSE),$A20&gt;=VLOOKUP(WEEKDAY($B$2,2),Configuración!$M$5:$O$11,3,FALSE)),"Cerrado",IF(SUMPRODUCT((Reservas!$E$2:$E$201=F$5)*((Reservas!$J$2:$J$201="Bloqueo provisional")+(Reservas!$J$2:$J$201="Confirmada")+(Reservas!$J$2:$J$201="Realizada"))*(Reservas!$R$2:$R$201&lt;$B$2+$A20+$E$2)*(Reservas!$S$2:$S$201&gt;$B$2+$A20))&gt;0,"Ocupado","Libre")))</f>
        <v/>
      </c>
    </row>
    <row r="21">
      <c r="A21" s="42">
        <f>A20+$E$2</f>
        <v/>
      </c>
      <c r="B21" s="20">
        <f>IF(OR($B$2="",B$5=""),"",IF(OR($A21&lt;VLOOKUP(WEEKDAY($B$2,2),Configuración!$M$5:$O$11,2,FALSE),$A21&gt;=VLOOKUP(WEEKDAY($B$2,2),Configuración!$M$5:$O$11,3,FALSE)),"Cerrado",IF(SUMPRODUCT((Reservas!$E$2:$E$201=B$5)*((Reservas!$J$2:$J$201="Bloqueo provisional")+(Reservas!$J$2:$J$201="Confirmada")+(Reservas!$J$2:$J$201="Realizada"))*(Reservas!$R$2:$R$201&lt;$B$2+$A21+$E$2)*(Reservas!$S$2:$S$201&gt;$B$2+$A21))&gt;0,"Ocupado","Libre")))</f>
        <v/>
      </c>
      <c r="C21" s="20">
        <f>IF(OR($B$2="",C$5=""),"",IF(OR($A21&lt;VLOOKUP(WEEKDAY($B$2,2),Configuración!$M$5:$O$11,2,FALSE),$A21&gt;=VLOOKUP(WEEKDAY($B$2,2),Configuración!$M$5:$O$11,3,FALSE)),"Cerrado",IF(SUMPRODUCT((Reservas!$E$2:$E$201=C$5)*((Reservas!$J$2:$J$201="Bloqueo provisional")+(Reservas!$J$2:$J$201="Confirmada")+(Reservas!$J$2:$J$201="Realizada"))*(Reservas!$R$2:$R$201&lt;$B$2+$A21+$E$2)*(Reservas!$S$2:$S$201&gt;$B$2+$A21))&gt;0,"Ocupado","Libre")))</f>
        <v/>
      </c>
      <c r="D21" s="20">
        <f>IF(OR($B$2="",D$5=""),"",IF(OR($A21&lt;VLOOKUP(WEEKDAY($B$2,2),Configuración!$M$5:$O$11,2,FALSE),$A21&gt;=VLOOKUP(WEEKDAY($B$2,2),Configuración!$M$5:$O$11,3,FALSE)),"Cerrado",IF(SUMPRODUCT((Reservas!$E$2:$E$201=D$5)*((Reservas!$J$2:$J$201="Bloqueo provisional")+(Reservas!$J$2:$J$201="Confirmada")+(Reservas!$J$2:$J$201="Realizada"))*(Reservas!$R$2:$R$201&lt;$B$2+$A21+$E$2)*(Reservas!$S$2:$S$201&gt;$B$2+$A21))&gt;0,"Ocupado","Libre")))</f>
        <v/>
      </c>
      <c r="E21" s="20">
        <f>IF(OR($B$2="",E$5=""),"",IF(OR($A21&lt;VLOOKUP(WEEKDAY($B$2,2),Configuración!$M$5:$O$11,2,FALSE),$A21&gt;=VLOOKUP(WEEKDAY($B$2,2),Configuración!$M$5:$O$11,3,FALSE)),"Cerrado",IF(SUMPRODUCT((Reservas!$E$2:$E$201=E$5)*((Reservas!$J$2:$J$201="Bloqueo provisional")+(Reservas!$J$2:$J$201="Confirmada")+(Reservas!$J$2:$J$201="Realizada"))*(Reservas!$R$2:$R$201&lt;$B$2+$A21+$E$2)*(Reservas!$S$2:$S$201&gt;$B$2+$A21))&gt;0,"Ocupado","Libre")))</f>
        <v/>
      </c>
      <c r="F21" s="20">
        <f>IF(OR($B$2="",F$5=""),"",IF(OR($A21&lt;VLOOKUP(WEEKDAY($B$2,2),Configuración!$M$5:$O$11,2,FALSE),$A21&gt;=VLOOKUP(WEEKDAY($B$2,2),Configuración!$M$5:$O$11,3,FALSE)),"Cerrado",IF(SUMPRODUCT((Reservas!$E$2:$E$201=F$5)*((Reservas!$J$2:$J$201="Bloqueo provisional")+(Reservas!$J$2:$J$201="Confirmada")+(Reservas!$J$2:$J$201="Realizada"))*(Reservas!$R$2:$R$201&lt;$B$2+$A21+$E$2)*(Reservas!$S$2:$S$201&gt;$B$2+$A21))&gt;0,"Ocupado","Libre")))</f>
        <v/>
      </c>
    </row>
    <row r="22">
      <c r="A22" s="42">
        <f>A21+$E$2</f>
        <v/>
      </c>
      <c r="B22" s="20">
        <f>IF(OR($B$2="",B$5=""),"",IF(OR($A22&lt;VLOOKUP(WEEKDAY($B$2,2),Configuración!$M$5:$O$11,2,FALSE),$A22&gt;=VLOOKUP(WEEKDAY($B$2,2),Configuración!$M$5:$O$11,3,FALSE)),"Cerrado",IF(SUMPRODUCT((Reservas!$E$2:$E$201=B$5)*((Reservas!$J$2:$J$201="Bloqueo provisional")+(Reservas!$J$2:$J$201="Confirmada")+(Reservas!$J$2:$J$201="Realizada"))*(Reservas!$R$2:$R$201&lt;$B$2+$A22+$E$2)*(Reservas!$S$2:$S$201&gt;$B$2+$A22))&gt;0,"Ocupado","Libre")))</f>
        <v/>
      </c>
      <c r="C22" s="20">
        <f>IF(OR($B$2="",C$5=""),"",IF(OR($A22&lt;VLOOKUP(WEEKDAY($B$2,2),Configuración!$M$5:$O$11,2,FALSE),$A22&gt;=VLOOKUP(WEEKDAY($B$2,2),Configuración!$M$5:$O$11,3,FALSE)),"Cerrado",IF(SUMPRODUCT((Reservas!$E$2:$E$201=C$5)*((Reservas!$J$2:$J$201="Bloqueo provisional")+(Reservas!$J$2:$J$201="Confirmada")+(Reservas!$J$2:$J$201="Realizada"))*(Reservas!$R$2:$R$201&lt;$B$2+$A22+$E$2)*(Reservas!$S$2:$S$201&gt;$B$2+$A22))&gt;0,"Ocupado","Libre")))</f>
        <v/>
      </c>
      <c r="D22" s="20">
        <f>IF(OR($B$2="",D$5=""),"",IF(OR($A22&lt;VLOOKUP(WEEKDAY($B$2,2),Configuración!$M$5:$O$11,2,FALSE),$A22&gt;=VLOOKUP(WEEKDAY($B$2,2),Configuración!$M$5:$O$11,3,FALSE)),"Cerrado",IF(SUMPRODUCT((Reservas!$E$2:$E$201=D$5)*((Reservas!$J$2:$J$201="Bloqueo provisional")+(Reservas!$J$2:$J$201="Confirmada")+(Reservas!$J$2:$J$201="Realizada"))*(Reservas!$R$2:$R$201&lt;$B$2+$A22+$E$2)*(Reservas!$S$2:$S$201&gt;$B$2+$A22))&gt;0,"Ocupado","Libre")))</f>
        <v/>
      </c>
      <c r="E22" s="20">
        <f>IF(OR($B$2="",E$5=""),"",IF(OR($A22&lt;VLOOKUP(WEEKDAY($B$2,2),Configuración!$M$5:$O$11,2,FALSE),$A22&gt;=VLOOKUP(WEEKDAY($B$2,2),Configuración!$M$5:$O$11,3,FALSE)),"Cerrado",IF(SUMPRODUCT((Reservas!$E$2:$E$201=E$5)*((Reservas!$J$2:$J$201="Bloqueo provisional")+(Reservas!$J$2:$J$201="Confirmada")+(Reservas!$J$2:$J$201="Realizada"))*(Reservas!$R$2:$R$201&lt;$B$2+$A22+$E$2)*(Reservas!$S$2:$S$201&gt;$B$2+$A22))&gt;0,"Ocupado","Libre")))</f>
        <v/>
      </c>
      <c r="F22" s="20">
        <f>IF(OR($B$2="",F$5=""),"",IF(OR($A22&lt;VLOOKUP(WEEKDAY($B$2,2),Configuración!$M$5:$O$11,2,FALSE),$A22&gt;=VLOOKUP(WEEKDAY($B$2,2),Configuración!$M$5:$O$11,3,FALSE)),"Cerrado",IF(SUMPRODUCT((Reservas!$E$2:$E$201=F$5)*((Reservas!$J$2:$J$201="Bloqueo provisional")+(Reservas!$J$2:$J$201="Confirmada")+(Reservas!$J$2:$J$201="Realizada"))*(Reservas!$R$2:$R$201&lt;$B$2+$A22+$E$2)*(Reservas!$S$2:$S$201&gt;$B$2+$A22))&gt;0,"Ocupado","Libre")))</f>
        <v/>
      </c>
    </row>
    <row r="23">
      <c r="A23" s="42">
        <f>A22+$E$2</f>
        <v/>
      </c>
      <c r="B23" s="20">
        <f>IF(OR($B$2="",B$5=""),"",IF(OR($A23&lt;VLOOKUP(WEEKDAY($B$2,2),Configuración!$M$5:$O$11,2,FALSE),$A23&gt;=VLOOKUP(WEEKDAY($B$2,2),Configuración!$M$5:$O$11,3,FALSE)),"Cerrado",IF(SUMPRODUCT((Reservas!$E$2:$E$201=B$5)*((Reservas!$J$2:$J$201="Bloqueo provisional")+(Reservas!$J$2:$J$201="Confirmada")+(Reservas!$J$2:$J$201="Realizada"))*(Reservas!$R$2:$R$201&lt;$B$2+$A23+$E$2)*(Reservas!$S$2:$S$201&gt;$B$2+$A23))&gt;0,"Ocupado","Libre")))</f>
        <v/>
      </c>
      <c r="C23" s="20">
        <f>IF(OR($B$2="",C$5=""),"",IF(OR($A23&lt;VLOOKUP(WEEKDAY($B$2,2),Configuración!$M$5:$O$11,2,FALSE),$A23&gt;=VLOOKUP(WEEKDAY($B$2,2),Configuración!$M$5:$O$11,3,FALSE)),"Cerrado",IF(SUMPRODUCT((Reservas!$E$2:$E$201=C$5)*((Reservas!$J$2:$J$201="Bloqueo provisional")+(Reservas!$J$2:$J$201="Confirmada")+(Reservas!$J$2:$J$201="Realizada"))*(Reservas!$R$2:$R$201&lt;$B$2+$A23+$E$2)*(Reservas!$S$2:$S$201&gt;$B$2+$A23))&gt;0,"Ocupado","Libre")))</f>
        <v/>
      </c>
      <c r="D23" s="20">
        <f>IF(OR($B$2="",D$5=""),"",IF(OR($A23&lt;VLOOKUP(WEEKDAY($B$2,2),Configuración!$M$5:$O$11,2,FALSE),$A23&gt;=VLOOKUP(WEEKDAY($B$2,2),Configuración!$M$5:$O$11,3,FALSE)),"Cerrado",IF(SUMPRODUCT((Reservas!$E$2:$E$201=D$5)*((Reservas!$J$2:$J$201="Bloqueo provisional")+(Reservas!$J$2:$J$201="Confirmada")+(Reservas!$J$2:$J$201="Realizada"))*(Reservas!$R$2:$R$201&lt;$B$2+$A23+$E$2)*(Reservas!$S$2:$S$201&gt;$B$2+$A23))&gt;0,"Ocupado","Libre")))</f>
        <v/>
      </c>
      <c r="E23" s="20">
        <f>IF(OR($B$2="",E$5=""),"",IF(OR($A23&lt;VLOOKUP(WEEKDAY($B$2,2),Configuración!$M$5:$O$11,2,FALSE),$A23&gt;=VLOOKUP(WEEKDAY($B$2,2),Configuración!$M$5:$O$11,3,FALSE)),"Cerrado",IF(SUMPRODUCT((Reservas!$E$2:$E$201=E$5)*((Reservas!$J$2:$J$201="Bloqueo provisional")+(Reservas!$J$2:$J$201="Confirmada")+(Reservas!$J$2:$J$201="Realizada"))*(Reservas!$R$2:$R$201&lt;$B$2+$A23+$E$2)*(Reservas!$S$2:$S$201&gt;$B$2+$A23))&gt;0,"Ocupado","Libre")))</f>
        <v/>
      </c>
      <c r="F23" s="20">
        <f>IF(OR($B$2="",F$5=""),"",IF(OR($A23&lt;VLOOKUP(WEEKDAY($B$2,2),Configuración!$M$5:$O$11,2,FALSE),$A23&gt;=VLOOKUP(WEEKDAY($B$2,2),Configuración!$M$5:$O$11,3,FALSE)),"Cerrado",IF(SUMPRODUCT((Reservas!$E$2:$E$201=F$5)*((Reservas!$J$2:$J$201="Bloqueo provisional")+(Reservas!$J$2:$J$201="Confirmada")+(Reservas!$J$2:$J$201="Realizada"))*(Reservas!$R$2:$R$201&lt;$B$2+$A23+$E$2)*(Reservas!$S$2:$S$201&gt;$B$2+$A23))&gt;0,"Ocupado","Libre")))</f>
        <v/>
      </c>
    </row>
    <row r="24">
      <c r="A24" s="42">
        <f>A23+$E$2</f>
        <v/>
      </c>
      <c r="B24" s="20">
        <f>IF(OR($B$2="",B$5=""),"",IF(OR($A24&lt;VLOOKUP(WEEKDAY($B$2,2),Configuración!$M$5:$O$11,2,FALSE),$A24&gt;=VLOOKUP(WEEKDAY($B$2,2),Configuración!$M$5:$O$11,3,FALSE)),"Cerrado",IF(SUMPRODUCT((Reservas!$E$2:$E$201=B$5)*((Reservas!$J$2:$J$201="Bloqueo provisional")+(Reservas!$J$2:$J$201="Confirmada")+(Reservas!$J$2:$J$201="Realizada"))*(Reservas!$R$2:$R$201&lt;$B$2+$A24+$E$2)*(Reservas!$S$2:$S$201&gt;$B$2+$A24))&gt;0,"Ocupado","Libre")))</f>
        <v/>
      </c>
      <c r="C24" s="20">
        <f>IF(OR($B$2="",C$5=""),"",IF(OR($A24&lt;VLOOKUP(WEEKDAY($B$2,2),Configuración!$M$5:$O$11,2,FALSE),$A24&gt;=VLOOKUP(WEEKDAY($B$2,2),Configuración!$M$5:$O$11,3,FALSE)),"Cerrado",IF(SUMPRODUCT((Reservas!$E$2:$E$201=C$5)*((Reservas!$J$2:$J$201="Bloqueo provisional")+(Reservas!$J$2:$J$201="Confirmada")+(Reservas!$J$2:$J$201="Realizada"))*(Reservas!$R$2:$R$201&lt;$B$2+$A24+$E$2)*(Reservas!$S$2:$S$201&gt;$B$2+$A24))&gt;0,"Ocupado","Libre")))</f>
        <v/>
      </c>
      <c r="D24" s="20">
        <f>IF(OR($B$2="",D$5=""),"",IF(OR($A24&lt;VLOOKUP(WEEKDAY($B$2,2),Configuración!$M$5:$O$11,2,FALSE),$A24&gt;=VLOOKUP(WEEKDAY($B$2,2),Configuración!$M$5:$O$11,3,FALSE)),"Cerrado",IF(SUMPRODUCT((Reservas!$E$2:$E$201=D$5)*((Reservas!$J$2:$J$201="Bloqueo provisional")+(Reservas!$J$2:$J$201="Confirmada")+(Reservas!$J$2:$J$201="Realizada"))*(Reservas!$R$2:$R$201&lt;$B$2+$A24+$E$2)*(Reservas!$S$2:$S$201&gt;$B$2+$A24))&gt;0,"Ocupado","Libre")))</f>
        <v/>
      </c>
      <c r="E24" s="20">
        <f>IF(OR($B$2="",E$5=""),"",IF(OR($A24&lt;VLOOKUP(WEEKDAY($B$2,2),Configuración!$M$5:$O$11,2,FALSE),$A24&gt;=VLOOKUP(WEEKDAY($B$2,2),Configuración!$M$5:$O$11,3,FALSE)),"Cerrado",IF(SUMPRODUCT((Reservas!$E$2:$E$201=E$5)*((Reservas!$J$2:$J$201="Bloqueo provisional")+(Reservas!$J$2:$J$201="Confirmada")+(Reservas!$J$2:$J$201="Realizada"))*(Reservas!$R$2:$R$201&lt;$B$2+$A24+$E$2)*(Reservas!$S$2:$S$201&gt;$B$2+$A24))&gt;0,"Ocupado","Libre")))</f>
        <v/>
      </c>
      <c r="F24" s="20">
        <f>IF(OR($B$2="",F$5=""),"",IF(OR($A24&lt;VLOOKUP(WEEKDAY($B$2,2),Configuración!$M$5:$O$11,2,FALSE),$A24&gt;=VLOOKUP(WEEKDAY($B$2,2),Configuración!$M$5:$O$11,3,FALSE)),"Cerrado",IF(SUMPRODUCT((Reservas!$E$2:$E$201=F$5)*((Reservas!$J$2:$J$201="Bloqueo provisional")+(Reservas!$J$2:$J$201="Confirmada")+(Reservas!$J$2:$J$201="Realizada"))*(Reservas!$R$2:$R$201&lt;$B$2+$A24+$E$2)*(Reservas!$S$2:$S$201&gt;$B$2+$A24))&gt;0,"Ocupado","Libre")))</f>
        <v/>
      </c>
    </row>
    <row r="25">
      <c r="A25" s="42">
        <f>A24+$E$2</f>
        <v/>
      </c>
      <c r="B25" s="20">
        <f>IF(OR($B$2="",B$5=""),"",IF(OR($A25&lt;VLOOKUP(WEEKDAY($B$2,2),Configuración!$M$5:$O$11,2,FALSE),$A25&gt;=VLOOKUP(WEEKDAY($B$2,2),Configuración!$M$5:$O$11,3,FALSE)),"Cerrado",IF(SUMPRODUCT((Reservas!$E$2:$E$201=B$5)*((Reservas!$J$2:$J$201="Bloqueo provisional")+(Reservas!$J$2:$J$201="Confirmada")+(Reservas!$J$2:$J$201="Realizada"))*(Reservas!$R$2:$R$201&lt;$B$2+$A25+$E$2)*(Reservas!$S$2:$S$201&gt;$B$2+$A25))&gt;0,"Ocupado","Libre")))</f>
        <v/>
      </c>
      <c r="C25" s="20">
        <f>IF(OR($B$2="",C$5=""),"",IF(OR($A25&lt;VLOOKUP(WEEKDAY($B$2,2),Configuración!$M$5:$O$11,2,FALSE),$A25&gt;=VLOOKUP(WEEKDAY($B$2,2),Configuración!$M$5:$O$11,3,FALSE)),"Cerrado",IF(SUMPRODUCT((Reservas!$E$2:$E$201=C$5)*((Reservas!$J$2:$J$201="Bloqueo provisional")+(Reservas!$J$2:$J$201="Confirmada")+(Reservas!$J$2:$J$201="Realizada"))*(Reservas!$R$2:$R$201&lt;$B$2+$A25+$E$2)*(Reservas!$S$2:$S$201&gt;$B$2+$A25))&gt;0,"Ocupado","Libre")))</f>
        <v/>
      </c>
      <c r="D25" s="20">
        <f>IF(OR($B$2="",D$5=""),"",IF(OR($A25&lt;VLOOKUP(WEEKDAY($B$2,2),Configuración!$M$5:$O$11,2,FALSE),$A25&gt;=VLOOKUP(WEEKDAY($B$2,2),Configuración!$M$5:$O$11,3,FALSE)),"Cerrado",IF(SUMPRODUCT((Reservas!$E$2:$E$201=D$5)*((Reservas!$J$2:$J$201="Bloqueo provisional")+(Reservas!$J$2:$J$201="Confirmada")+(Reservas!$J$2:$J$201="Realizada"))*(Reservas!$R$2:$R$201&lt;$B$2+$A25+$E$2)*(Reservas!$S$2:$S$201&gt;$B$2+$A25))&gt;0,"Ocupado","Libre")))</f>
        <v/>
      </c>
      <c r="E25" s="20">
        <f>IF(OR($B$2="",E$5=""),"",IF(OR($A25&lt;VLOOKUP(WEEKDAY($B$2,2),Configuración!$M$5:$O$11,2,FALSE),$A25&gt;=VLOOKUP(WEEKDAY($B$2,2),Configuración!$M$5:$O$11,3,FALSE)),"Cerrado",IF(SUMPRODUCT((Reservas!$E$2:$E$201=E$5)*((Reservas!$J$2:$J$201="Bloqueo provisional")+(Reservas!$J$2:$J$201="Confirmada")+(Reservas!$J$2:$J$201="Realizada"))*(Reservas!$R$2:$R$201&lt;$B$2+$A25+$E$2)*(Reservas!$S$2:$S$201&gt;$B$2+$A25))&gt;0,"Ocupado","Libre")))</f>
        <v/>
      </c>
      <c r="F25" s="20">
        <f>IF(OR($B$2="",F$5=""),"",IF(OR($A25&lt;VLOOKUP(WEEKDAY($B$2,2),Configuración!$M$5:$O$11,2,FALSE),$A25&gt;=VLOOKUP(WEEKDAY($B$2,2),Configuración!$M$5:$O$11,3,FALSE)),"Cerrado",IF(SUMPRODUCT((Reservas!$E$2:$E$201=F$5)*((Reservas!$J$2:$J$201="Bloqueo provisional")+(Reservas!$J$2:$J$201="Confirmada")+(Reservas!$J$2:$J$201="Realizada"))*(Reservas!$R$2:$R$201&lt;$B$2+$A25+$E$2)*(Reservas!$S$2:$S$201&gt;$B$2+$A25))&gt;0,"Ocupado","Libre")))</f>
        <v/>
      </c>
    </row>
    <row r="26">
      <c r="A26" s="42">
        <f>A25+$E$2</f>
        <v/>
      </c>
      <c r="B26" s="20">
        <f>IF(OR($B$2="",B$5=""),"",IF(OR($A26&lt;VLOOKUP(WEEKDAY($B$2,2),Configuración!$M$5:$O$11,2,FALSE),$A26&gt;=VLOOKUP(WEEKDAY($B$2,2),Configuración!$M$5:$O$11,3,FALSE)),"Cerrado",IF(SUMPRODUCT((Reservas!$E$2:$E$201=B$5)*((Reservas!$J$2:$J$201="Bloqueo provisional")+(Reservas!$J$2:$J$201="Confirmada")+(Reservas!$J$2:$J$201="Realizada"))*(Reservas!$R$2:$R$201&lt;$B$2+$A26+$E$2)*(Reservas!$S$2:$S$201&gt;$B$2+$A26))&gt;0,"Ocupado","Libre")))</f>
        <v/>
      </c>
      <c r="C26" s="20">
        <f>IF(OR($B$2="",C$5=""),"",IF(OR($A26&lt;VLOOKUP(WEEKDAY($B$2,2),Configuración!$M$5:$O$11,2,FALSE),$A26&gt;=VLOOKUP(WEEKDAY($B$2,2),Configuración!$M$5:$O$11,3,FALSE)),"Cerrado",IF(SUMPRODUCT((Reservas!$E$2:$E$201=C$5)*((Reservas!$J$2:$J$201="Bloqueo provisional")+(Reservas!$J$2:$J$201="Confirmada")+(Reservas!$J$2:$J$201="Realizada"))*(Reservas!$R$2:$R$201&lt;$B$2+$A26+$E$2)*(Reservas!$S$2:$S$201&gt;$B$2+$A26))&gt;0,"Ocupado","Libre")))</f>
        <v/>
      </c>
      <c r="D26" s="20">
        <f>IF(OR($B$2="",D$5=""),"",IF(OR($A26&lt;VLOOKUP(WEEKDAY($B$2,2),Configuración!$M$5:$O$11,2,FALSE),$A26&gt;=VLOOKUP(WEEKDAY($B$2,2),Configuración!$M$5:$O$11,3,FALSE)),"Cerrado",IF(SUMPRODUCT((Reservas!$E$2:$E$201=D$5)*((Reservas!$J$2:$J$201="Bloqueo provisional")+(Reservas!$J$2:$J$201="Confirmada")+(Reservas!$J$2:$J$201="Realizada"))*(Reservas!$R$2:$R$201&lt;$B$2+$A26+$E$2)*(Reservas!$S$2:$S$201&gt;$B$2+$A26))&gt;0,"Ocupado","Libre")))</f>
        <v/>
      </c>
      <c r="E26" s="20">
        <f>IF(OR($B$2="",E$5=""),"",IF(OR($A26&lt;VLOOKUP(WEEKDAY($B$2,2),Configuración!$M$5:$O$11,2,FALSE),$A26&gt;=VLOOKUP(WEEKDAY($B$2,2),Configuración!$M$5:$O$11,3,FALSE)),"Cerrado",IF(SUMPRODUCT((Reservas!$E$2:$E$201=E$5)*((Reservas!$J$2:$J$201="Bloqueo provisional")+(Reservas!$J$2:$J$201="Confirmada")+(Reservas!$J$2:$J$201="Realizada"))*(Reservas!$R$2:$R$201&lt;$B$2+$A26+$E$2)*(Reservas!$S$2:$S$201&gt;$B$2+$A26))&gt;0,"Ocupado","Libre")))</f>
        <v/>
      </c>
      <c r="F26" s="20">
        <f>IF(OR($B$2="",F$5=""),"",IF(OR($A26&lt;VLOOKUP(WEEKDAY($B$2,2),Configuración!$M$5:$O$11,2,FALSE),$A26&gt;=VLOOKUP(WEEKDAY($B$2,2),Configuración!$M$5:$O$11,3,FALSE)),"Cerrado",IF(SUMPRODUCT((Reservas!$E$2:$E$201=F$5)*((Reservas!$J$2:$J$201="Bloqueo provisional")+(Reservas!$J$2:$J$201="Confirmada")+(Reservas!$J$2:$J$201="Realizada"))*(Reservas!$R$2:$R$201&lt;$B$2+$A26+$E$2)*(Reservas!$S$2:$S$201&gt;$B$2+$A26))&gt;0,"Ocupado","Libre")))</f>
        <v/>
      </c>
    </row>
    <row r="27">
      <c r="A27" s="42">
        <f>A26+$E$2</f>
        <v/>
      </c>
      <c r="B27" s="20">
        <f>IF(OR($B$2="",B$5=""),"",IF(OR($A27&lt;VLOOKUP(WEEKDAY($B$2,2),Configuración!$M$5:$O$11,2,FALSE),$A27&gt;=VLOOKUP(WEEKDAY($B$2,2),Configuración!$M$5:$O$11,3,FALSE)),"Cerrado",IF(SUMPRODUCT((Reservas!$E$2:$E$201=B$5)*((Reservas!$J$2:$J$201="Bloqueo provisional")+(Reservas!$J$2:$J$201="Confirmada")+(Reservas!$J$2:$J$201="Realizada"))*(Reservas!$R$2:$R$201&lt;$B$2+$A27+$E$2)*(Reservas!$S$2:$S$201&gt;$B$2+$A27))&gt;0,"Ocupado","Libre")))</f>
        <v/>
      </c>
      <c r="C27" s="20">
        <f>IF(OR($B$2="",C$5=""),"",IF(OR($A27&lt;VLOOKUP(WEEKDAY($B$2,2),Configuración!$M$5:$O$11,2,FALSE),$A27&gt;=VLOOKUP(WEEKDAY($B$2,2),Configuración!$M$5:$O$11,3,FALSE)),"Cerrado",IF(SUMPRODUCT((Reservas!$E$2:$E$201=C$5)*((Reservas!$J$2:$J$201="Bloqueo provisional")+(Reservas!$J$2:$J$201="Confirmada")+(Reservas!$J$2:$J$201="Realizada"))*(Reservas!$R$2:$R$201&lt;$B$2+$A27+$E$2)*(Reservas!$S$2:$S$201&gt;$B$2+$A27))&gt;0,"Ocupado","Libre")))</f>
        <v/>
      </c>
      <c r="D27" s="20">
        <f>IF(OR($B$2="",D$5=""),"",IF(OR($A27&lt;VLOOKUP(WEEKDAY($B$2,2),Configuración!$M$5:$O$11,2,FALSE),$A27&gt;=VLOOKUP(WEEKDAY($B$2,2),Configuración!$M$5:$O$11,3,FALSE)),"Cerrado",IF(SUMPRODUCT((Reservas!$E$2:$E$201=D$5)*((Reservas!$J$2:$J$201="Bloqueo provisional")+(Reservas!$J$2:$J$201="Confirmada")+(Reservas!$J$2:$J$201="Realizada"))*(Reservas!$R$2:$R$201&lt;$B$2+$A27+$E$2)*(Reservas!$S$2:$S$201&gt;$B$2+$A27))&gt;0,"Ocupado","Libre")))</f>
        <v/>
      </c>
      <c r="E27" s="20">
        <f>IF(OR($B$2="",E$5=""),"",IF(OR($A27&lt;VLOOKUP(WEEKDAY($B$2,2),Configuración!$M$5:$O$11,2,FALSE),$A27&gt;=VLOOKUP(WEEKDAY($B$2,2),Configuración!$M$5:$O$11,3,FALSE)),"Cerrado",IF(SUMPRODUCT((Reservas!$E$2:$E$201=E$5)*((Reservas!$J$2:$J$201="Bloqueo provisional")+(Reservas!$J$2:$J$201="Confirmada")+(Reservas!$J$2:$J$201="Realizada"))*(Reservas!$R$2:$R$201&lt;$B$2+$A27+$E$2)*(Reservas!$S$2:$S$201&gt;$B$2+$A27))&gt;0,"Ocupado","Libre")))</f>
        <v/>
      </c>
      <c r="F27" s="20">
        <f>IF(OR($B$2="",F$5=""),"",IF(OR($A27&lt;VLOOKUP(WEEKDAY($B$2,2),Configuración!$M$5:$O$11,2,FALSE),$A27&gt;=VLOOKUP(WEEKDAY($B$2,2),Configuración!$M$5:$O$11,3,FALSE)),"Cerrado",IF(SUMPRODUCT((Reservas!$E$2:$E$201=F$5)*((Reservas!$J$2:$J$201="Bloqueo provisional")+(Reservas!$J$2:$J$201="Confirmada")+(Reservas!$J$2:$J$201="Realizada"))*(Reservas!$R$2:$R$201&lt;$B$2+$A27+$E$2)*(Reservas!$S$2:$S$201&gt;$B$2+$A27))&gt;0,"Ocupado","Libre")))</f>
        <v/>
      </c>
    </row>
    <row r="28">
      <c r="A28" s="42">
        <f>A27+$E$2</f>
        <v/>
      </c>
      <c r="B28" s="20">
        <f>IF(OR($B$2="",B$5=""),"",IF(OR($A28&lt;VLOOKUP(WEEKDAY($B$2,2),Configuración!$M$5:$O$11,2,FALSE),$A28&gt;=VLOOKUP(WEEKDAY($B$2,2),Configuración!$M$5:$O$11,3,FALSE)),"Cerrado",IF(SUMPRODUCT((Reservas!$E$2:$E$201=B$5)*((Reservas!$J$2:$J$201="Bloqueo provisional")+(Reservas!$J$2:$J$201="Confirmada")+(Reservas!$J$2:$J$201="Realizada"))*(Reservas!$R$2:$R$201&lt;$B$2+$A28+$E$2)*(Reservas!$S$2:$S$201&gt;$B$2+$A28))&gt;0,"Ocupado","Libre")))</f>
        <v/>
      </c>
      <c r="C28" s="20">
        <f>IF(OR($B$2="",C$5=""),"",IF(OR($A28&lt;VLOOKUP(WEEKDAY($B$2,2),Configuración!$M$5:$O$11,2,FALSE),$A28&gt;=VLOOKUP(WEEKDAY($B$2,2),Configuración!$M$5:$O$11,3,FALSE)),"Cerrado",IF(SUMPRODUCT((Reservas!$E$2:$E$201=C$5)*((Reservas!$J$2:$J$201="Bloqueo provisional")+(Reservas!$J$2:$J$201="Confirmada")+(Reservas!$J$2:$J$201="Realizada"))*(Reservas!$R$2:$R$201&lt;$B$2+$A28+$E$2)*(Reservas!$S$2:$S$201&gt;$B$2+$A28))&gt;0,"Ocupado","Libre")))</f>
        <v/>
      </c>
      <c r="D28" s="20">
        <f>IF(OR($B$2="",D$5=""),"",IF(OR($A28&lt;VLOOKUP(WEEKDAY($B$2,2),Configuración!$M$5:$O$11,2,FALSE),$A28&gt;=VLOOKUP(WEEKDAY($B$2,2),Configuración!$M$5:$O$11,3,FALSE)),"Cerrado",IF(SUMPRODUCT((Reservas!$E$2:$E$201=D$5)*((Reservas!$J$2:$J$201="Bloqueo provisional")+(Reservas!$J$2:$J$201="Confirmada")+(Reservas!$J$2:$J$201="Realizada"))*(Reservas!$R$2:$R$201&lt;$B$2+$A28+$E$2)*(Reservas!$S$2:$S$201&gt;$B$2+$A28))&gt;0,"Ocupado","Libre")))</f>
        <v/>
      </c>
      <c r="E28" s="20">
        <f>IF(OR($B$2="",E$5=""),"",IF(OR($A28&lt;VLOOKUP(WEEKDAY($B$2,2),Configuración!$M$5:$O$11,2,FALSE),$A28&gt;=VLOOKUP(WEEKDAY($B$2,2),Configuración!$M$5:$O$11,3,FALSE)),"Cerrado",IF(SUMPRODUCT((Reservas!$E$2:$E$201=E$5)*((Reservas!$J$2:$J$201="Bloqueo provisional")+(Reservas!$J$2:$J$201="Confirmada")+(Reservas!$J$2:$J$201="Realizada"))*(Reservas!$R$2:$R$201&lt;$B$2+$A28+$E$2)*(Reservas!$S$2:$S$201&gt;$B$2+$A28))&gt;0,"Ocupado","Libre")))</f>
        <v/>
      </c>
      <c r="F28" s="20">
        <f>IF(OR($B$2="",F$5=""),"",IF(OR($A28&lt;VLOOKUP(WEEKDAY($B$2,2),Configuración!$M$5:$O$11,2,FALSE),$A28&gt;=VLOOKUP(WEEKDAY($B$2,2),Configuración!$M$5:$O$11,3,FALSE)),"Cerrado",IF(SUMPRODUCT((Reservas!$E$2:$E$201=F$5)*((Reservas!$J$2:$J$201="Bloqueo provisional")+(Reservas!$J$2:$J$201="Confirmada")+(Reservas!$J$2:$J$201="Realizada"))*(Reservas!$R$2:$R$201&lt;$B$2+$A28+$E$2)*(Reservas!$S$2:$S$201&gt;$B$2+$A28))&gt;0,"Ocupado","Libre")))</f>
        <v/>
      </c>
    </row>
    <row r="29">
      <c r="A29" s="42">
        <f>A28+$E$2</f>
        <v/>
      </c>
      <c r="B29" s="20">
        <f>IF(OR($B$2="",B$5=""),"",IF(OR($A29&lt;VLOOKUP(WEEKDAY($B$2,2),Configuración!$M$5:$O$11,2,FALSE),$A29&gt;=VLOOKUP(WEEKDAY($B$2,2),Configuración!$M$5:$O$11,3,FALSE)),"Cerrado",IF(SUMPRODUCT((Reservas!$E$2:$E$201=B$5)*((Reservas!$J$2:$J$201="Bloqueo provisional")+(Reservas!$J$2:$J$201="Confirmada")+(Reservas!$J$2:$J$201="Realizada"))*(Reservas!$R$2:$R$201&lt;$B$2+$A29+$E$2)*(Reservas!$S$2:$S$201&gt;$B$2+$A29))&gt;0,"Ocupado","Libre")))</f>
        <v/>
      </c>
      <c r="C29" s="20">
        <f>IF(OR($B$2="",C$5=""),"",IF(OR($A29&lt;VLOOKUP(WEEKDAY($B$2,2),Configuración!$M$5:$O$11,2,FALSE),$A29&gt;=VLOOKUP(WEEKDAY($B$2,2),Configuración!$M$5:$O$11,3,FALSE)),"Cerrado",IF(SUMPRODUCT((Reservas!$E$2:$E$201=C$5)*((Reservas!$J$2:$J$201="Bloqueo provisional")+(Reservas!$J$2:$J$201="Confirmada")+(Reservas!$J$2:$J$201="Realizada"))*(Reservas!$R$2:$R$201&lt;$B$2+$A29+$E$2)*(Reservas!$S$2:$S$201&gt;$B$2+$A29))&gt;0,"Ocupado","Libre")))</f>
        <v/>
      </c>
      <c r="D29" s="20">
        <f>IF(OR($B$2="",D$5=""),"",IF(OR($A29&lt;VLOOKUP(WEEKDAY($B$2,2),Configuración!$M$5:$O$11,2,FALSE),$A29&gt;=VLOOKUP(WEEKDAY($B$2,2),Configuración!$M$5:$O$11,3,FALSE)),"Cerrado",IF(SUMPRODUCT((Reservas!$E$2:$E$201=D$5)*((Reservas!$J$2:$J$201="Bloqueo provisional")+(Reservas!$J$2:$J$201="Confirmada")+(Reservas!$J$2:$J$201="Realizada"))*(Reservas!$R$2:$R$201&lt;$B$2+$A29+$E$2)*(Reservas!$S$2:$S$201&gt;$B$2+$A29))&gt;0,"Ocupado","Libre")))</f>
        <v/>
      </c>
      <c r="E29" s="20">
        <f>IF(OR($B$2="",E$5=""),"",IF(OR($A29&lt;VLOOKUP(WEEKDAY($B$2,2),Configuración!$M$5:$O$11,2,FALSE),$A29&gt;=VLOOKUP(WEEKDAY($B$2,2),Configuración!$M$5:$O$11,3,FALSE)),"Cerrado",IF(SUMPRODUCT((Reservas!$E$2:$E$201=E$5)*((Reservas!$J$2:$J$201="Bloqueo provisional")+(Reservas!$J$2:$J$201="Confirmada")+(Reservas!$J$2:$J$201="Realizada"))*(Reservas!$R$2:$R$201&lt;$B$2+$A29+$E$2)*(Reservas!$S$2:$S$201&gt;$B$2+$A29))&gt;0,"Ocupado","Libre")))</f>
        <v/>
      </c>
      <c r="F29" s="20">
        <f>IF(OR($B$2="",F$5=""),"",IF(OR($A29&lt;VLOOKUP(WEEKDAY($B$2,2),Configuración!$M$5:$O$11,2,FALSE),$A29&gt;=VLOOKUP(WEEKDAY($B$2,2),Configuración!$M$5:$O$11,3,FALSE)),"Cerrado",IF(SUMPRODUCT((Reservas!$E$2:$E$201=F$5)*((Reservas!$J$2:$J$201="Bloqueo provisional")+(Reservas!$J$2:$J$201="Confirmada")+(Reservas!$J$2:$J$201="Realizada"))*(Reservas!$R$2:$R$201&lt;$B$2+$A29+$E$2)*(Reservas!$S$2:$S$201&gt;$B$2+$A29))&gt;0,"Ocupado","Libre")))</f>
        <v/>
      </c>
    </row>
    <row r="30">
      <c r="A30" s="42">
        <f>A29+$E$2</f>
        <v/>
      </c>
      <c r="B30" s="20">
        <f>IF(OR($B$2="",B$5=""),"",IF(OR($A30&lt;VLOOKUP(WEEKDAY($B$2,2),Configuración!$M$5:$O$11,2,FALSE),$A30&gt;=VLOOKUP(WEEKDAY($B$2,2),Configuración!$M$5:$O$11,3,FALSE)),"Cerrado",IF(SUMPRODUCT((Reservas!$E$2:$E$201=B$5)*((Reservas!$J$2:$J$201="Bloqueo provisional")+(Reservas!$J$2:$J$201="Confirmada")+(Reservas!$J$2:$J$201="Realizada"))*(Reservas!$R$2:$R$201&lt;$B$2+$A30+$E$2)*(Reservas!$S$2:$S$201&gt;$B$2+$A30))&gt;0,"Ocupado","Libre")))</f>
        <v/>
      </c>
      <c r="C30" s="20">
        <f>IF(OR($B$2="",C$5=""),"",IF(OR($A30&lt;VLOOKUP(WEEKDAY($B$2,2),Configuración!$M$5:$O$11,2,FALSE),$A30&gt;=VLOOKUP(WEEKDAY($B$2,2),Configuración!$M$5:$O$11,3,FALSE)),"Cerrado",IF(SUMPRODUCT((Reservas!$E$2:$E$201=C$5)*((Reservas!$J$2:$J$201="Bloqueo provisional")+(Reservas!$J$2:$J$201="Confirmada")+(Reservas!$J$2:$J$201="Realizada"))*(Reservas!$R$2:$R$201&lt;$B$2+$A30+$E$2)*(Reservas!$S$2:$S$201&gt;$B$2+$A30))&gt;0,"Ocupado","Libre")))</f>
        <v/>
      </c>
      <c r="D30" s="20">
        <f>IF(OR($B$2="",D$5=""),"",IF(OR($A30&lt;VLOOKUP(WEEKDAY($B$2,2),Configuración!$M$5:$O$11,2,FALSE),$A30&gt;=VLOOKUP(WEEKDAY($B$2,2),Configuración!$M$5:$O$11,3,FALSE)),"Cerrado",IF(SUMPRODUCT((Reservas!$E$2:$E$201=D$5)*((Reservas!$J$2:$J$201="Bloqueo provisional")+(Reservas!$J$2:$J$201="Confirmada")+(Reservas!$J$2:$J$201="Realizada"))*(Reservas!$R$2:$R$201&lt;$B$2+$A30+$E$2)*(Reservas!$S$2:$S$201&gt;$B$2+$A30))&gt;0,"Ocupado","Libre")))</f>
        <v/>
      </c>
      <c r="E30" s="20">
        <f>IF(OR($B$2="",E$5=""),"",IF(OR($A30&lt;VLOOKUP(WEEKDAY($B$2,2),Configuración!$M$5:$O$11,2,FALSE),$A30&gt;=VLOOKUP(WEEKDAY($B$2,2),Configuración!$M$5:$O$11,3,FALSE)),"Cerrado",IF(SUMPRODUCT((Reservas!$E$2:$E$201=E$5)*((Reservas!$J$2:$J$201="Bloqueo provisional")+(Reservas!$J$2:$J$201="Confirmada")+(Reservas!$J$2:$J$201="Realizada"))*(Reservas!$R$2:$R$201&lt;$B$2+$A30+$E$2)*(Reservas!$S$2:$S$201&gt;$B$2+$A30))&gt;0,"Ocupado","Libre")))</f>
        <v/>
      </c>
      <c r="F30" s="20">
        <f>IF(OR($B$2="",F$5=""),"",IF(OR($A30&lt;VLOOKUP(WEEKDAY($B$2,2),Configuración!$M$5:$O$11,2,FALSE),$A30&gt;=VLOOKUP(WEEKDAY($B$2,2),Configuración!$M$5:$O$11,3,FALSE)),"Cerrado",IF(SUMPRODUCT((Reservas!$E$2:$E$201=F$5)*((Reservas!$J$2:$J$201="Bloqueo provisional")+(Reservas!$J$2:$J$201="Confirmada")+(Reservas!$J$2:$J$201="Realizada"))*(Reservas!$R$2:$R$201&lt;$B$2+$A30+$E$2)*(Reservas!$S$2:$S$201&gt;$B$2+$A30))&gt;0,"Ocupado","Libre")))</f>
        <v/>
      </c>
    </row>
    <row r="31">
      <c r="A31" s="42">
        <f>A30+$E$2</f>
        <v/>
      </c>
      <c r="B31" s="20">
        <f>IF(OR($B$2="",B$5=""),"",IF(OR($A31&lt;VLOOKUP(WEEKDAY($B$2,2),Configuración!$M$5:$O$11,2,FALSE),$A31&gt;=VLOOKUP(WEEKDAY($B$2,2),Configuración!$M$5:$O$11,3,FALSE)),"Cerrado",IF(SUMPRODUCT((Reservas!$E$2:$E$201=B$5)*((Reservas!$J$2:$J$201="Bloqueo provisional")+(Reservas!$J$2:$J$201="Confirmada")+(Reservas!$J$2:$J$201="Realizada"))*(Reservas!$R$2:$R$201&lt;$B$2+$A31+$E$2)*(Reservas!$S$2:$S$201&gt;$B$2+$A31))&gt;0,"Ocupado","Libre")))</f>
        <v/>
      </c>
      <c r="C31" s="20">
        <f>IF(OR($B$2="",C$5=""),"",IF(OR($A31&lt;VLOOKUP(WEEKDAY($B$2,2),Configuración!$M$5:$O$11,2,FALSE),$A31&gt;=VLOOKUP(WEEKDAY($B$2,2),Configuración!$M$5:$O$11,3,FALSE)),"Cerrado",IF(SUMPRODUCT((Reservas!$E$2:$E$201=C$5)*((Reservas!$J$2:$J$201="Bloqueo provisional")+(Reservas!$J$2:$J$201="Confirmada")+(Reservas!$J$2:$J$201="Realizada"))*(Reservas!$R$2:$R$201&lt;$B$2+$A31+$E$2)*(Reservas!$S$2:$S$201&gt;$B$2+$A31))&gt;0,"Ocupado","Libre")))</f>
        <v/>
      </c>
      <c r="D31" s="20">
        <f>IF(OR($B$2="",D$5=""),"",IF(OR($A31&lt;VLOOKUP(WEEKDAY($B$2,2),Configuración!$M$5:$O$11,2,FALSE),$A31&gt;=VLOOKUP(WEEKDAY($B$2,2),Configuración!$M$5:$O$11,3,FALSE)),"Cerrado",IF(SUMPRODUCT((Reservas!$E$2:$E$201=D$5)*((Reservas!$J$2:$J$201="Bloqueo provisional")+(Reservas!$J$2:$J$201="Confirmada")+(Reservas!$J$2:$J$201="Realizada"))*(Reservas!$R$2:$R$201&lt;$B$2+$A31+$E$2)*(Reservas!$S$2:$S$201&gt;$B$2+$A31))&gt;0,"Ocupado","Libre")))</f>
        <v/>
      </c>
      <c r="E31" s="20">
        <f>IF(OR($B$2="",E$5=""),"",IF(OR($A31&lt;VLOOKUP(WEEKDAY($B$2,2),Configuración!$M$5:$O$11,2,FALSE),$A31&gt;=VLOOKUP(WEEKDAY($B$2,2),Configuración!$M$5:$O$11,3,FALSE)),"Cerrado",IF(SUMPRODUCT((Reservas!$E$2:$E$201=E$5)*((Reservas!$J$2:$J$201="Bloqueo provisional")+(Reservas!$J$2:$J$201="Confirmada")+(Reservas!$J$2:$J$201="Realizada"))*(Reservas!$R$2:$R$201&lt;$B$2+$A31+$E$2)*(Reservas!$S$2:$S$201&gt;$B$2+$A31))&gt;0,"Ocupado","Libre")))</f>
        <v/>
      </c>
      <c r="F31" s="20">
        <f>IF(OR($B$2="",F$5=""),"",IF(OR($A31&lt;VLOOKUP(WEEKDAY($B$2,2),Configuración!$M$5:$O$11,2,FALSE),$A31&gt;=VLOOKUP(WEEKDAY($B$2,2),Configuración!$M$5:$O$11,3,FALSE)),"Cerrado",IF(SUMPRODUCT((Reservas!$E$2:$E$201=F$5)*((Reservas!$J$2:$J$201="Bloqueo provisional")+(Reservas!$J$2:$J$201="Confirmada")+(Reservas!$J$2:$J$201="Realizada"))*(Reservas!$R$2:$R$201&lt;$B$2+$A31+$E$2)*(Reservas!$S$2:$S$201&gt;$B$2+$A31))&gt;0,"Ocupado","Libre")))</f>
        <v/>
      </c>
    </row>
    <row r="32">
      <c r="A32" s="42">
        <f>A31+$E$2</f>
        <v/>
      </c>
      <c r="B32" s="20">
        <f>IF(OR($B$2="",B$5=""),"",IF(OR($A32&lt;VLOOKUP(WEEKDAY($B$2,2),Configuración!$M$5:$O$11,2,FALSE),$A32&gt;=VLOOKUP(WEEKDAY($B$2,2),Configuración!$M$5:$O$11,3,FALSE)),"Cerrado",IF(SUMPRODUCT((Reservas!$E$2:$E$201=B$5)*((Reservas!$J$2:$J$201="Bloqueo provisional")+(Reservas!$J$2:$J$201="Confirmada")+(Reservas!$J$2:$J$201="Realizada"))*(Reservas!$R$2:$R$201&lt;$B$2+$A32+$E$2)*(Reservas!$S$2:$S$201&gt;$B$2+$A32))&gt;0,"Ocupado","Libre")))</f>
        <v/>
      </c>
      <c r="C32" s="20">
        <f>IF(OR($B$2="",C$5=""),"",IF(OR($A32&lt;VLOOKUP(WEEKDAY($B$2,2),Configuración!$M$5:$O$11,2,FALSE),$A32&gt;=VLOOKUP(WEEKDAY($B$2,2),Configuración!$M$5:$O$11,3,FALSE)),"Cerrado",IF(SUMPRODUCT((Reservas!$E$2:$E$201=C$5)*((Reservas!$J$2:$J$201="Bloqueo provisional")+(Reservas!$J$2:$J$201="Confirmada")+(Reservas!$J$2:$J$201="Realizada"))*(Reservas!$R$2:$R$201&lt;$B$2+$A32+$E$2)*(Reservas!$S$2:$S$201&gt;$B$2+$A32))&gt;0,"Ocupado","Libre")))</f>
        <v/>
      </c>
      <c r="D32" s="20">
        <f>IF(OR($B$2="",D$5=""),"",IF(OR($A32&lt;VLOOKUP(WEEKDAY($B$2,2),Configuración!$M$5:$O$11,2,FALSE),$A32&gt;=VLOOKUP(WEEKDAY($B$2,2),Configuración!$M$5:$O$11,3,FALSE)),"Cerrado",IF(SUMPRODUCT((Reservas!$E$2:$E$201=D$5)*((Reservas!$J$2:$J$201="Bloqueo provisional")+(Reservas!$J$2:$J$201="Confirmada")+(Reservas!$J$2:$J$201="Realizada"))*(Reservas!$R$2:$R$201&lt;$B$2+$A32+$E$2)*(Reservas!$S$2:$S$201&gt;$B$2+$A32))&gt;0,"Ocupado","Libre")))</f>
        <v/>
      </c>
      <c r="E32" s="20">
        <f>IF(OR($B$2="",E$5=""),"",IF(OR($A32&lt;VLOOKUP(WEEKDAY($B$2,2),Configuración!$M$5:$O$11,2,FALSE),$A32&gt;=VLOOKUP(WEEKDAY($B$2,2),Configuración!$M$5:$O$11,3,FALSE)),"Cerrado",IF(SUMPRODUCT((Reservas!$E$2:$E$201=E$5)*((Reservas!$J$2:$J$201="Bloqueo provisional")+(Reservas!$J$2:$J$201="Confirmada")+(Reservas!$J$2:$J$201="Realizada"))*(Reservas!$R$2:$R$201&lt;$B$2+$A32+$E$2)*(Reservas!$S$2:$S$201&gt;$B$2+$A32))&gt;0,"Ocupado","Libre")))</f>
        <v/>
      </c>
      <c r="F32" s="20">
        <f>IF(OR($B$2="",F$5=""),"",IF(OR($A32&lt;VLOOKUP(WEEKDAY($B$2,2),Configuración!$M$5:$O$11,2,FALSE),$A32&gt;=VLOOKUP(WEEKDAY($B$2,2),Configuración!$M$5:$O$11,3,FALSE)),"Cerrado",IF(SUMPRODUCT((Reservas!$E$2:$E$201=F$5)*((Reservas!$J$2:$J$201="Bloqueo provisional")+(Reservas!$J$2:$J$201="Confirmada")+(Reservas!$J$2:$J$201="Realizada"))*(Reservas!$R$2:$R$201&lt;$B$2+$A32+$E$2)*(Reservas!$S$2:$S$201&gt;$B$2+$A32))&gt;0,"Ocupado","Libre")))</f>
        <v/>
      </c>
    </row>
    <row r="33">
      <c r="A33" s="42">
        <f>A32+$E$2</f>
        <v/>
      </c>
      <c r="B33" s="20">
        <f>IF(OR($B$2="",B$5=""),"",IF(OR($A33&lt;VLOOKUP(WEEKDAY($B$2,2),Configuración!$M$5:$O$11,2,FALSE),$A33&gt;=VLOOKUP(WEEKDAY($B$2,2),Configuración!$M$5:$O$11,3,FALSE)),"Cerrado",IF(SUMPRODUCT((Reservas!$E$2:$E$201=B$5)*((Reservas!$J$2:$J$201="Bloqueo provisional")+(Reservas!$J$2:$J$201="Confirmada")+(Reservas!$J$2:$J$201="Realizada"))*(Reservas!$R$2:$R$201&lt;$B$2+$A33+$E$2)*(Reservas!$S$2:$S$201&gt;$B$2+$A33))&gt;0,"Ocupado","Libre")))</f>
        <v/>
      </c>
      <c r="C33" s="20">
        <f>IF(OR($B$2="",C$5=""),"",IF(OR($A33&lt;VLOOKUP(WEEKDAY($B$2,2),Configuración!$M$5:$O$11,2,FALSE),$A33&gt;=VLOOKUP(WEEKDAY($B$2,2),Configuración!$M$5:$O$11,3,FALSE)),"Cerrado",IF(SUMPRODUCT((Reservas!$E$2:$E$201=C$5)*((Reservas!$J$2:$J$201="Bloqueo provisional")+(Reservas!$J$2:$J$201="Confirmada")+(Reservas!$J$2:$J$201="Realizada"))*(Reservas!$R$2:$R$201&lt;$B$2+$A33+$E$2)*(Reservas!$S$2:$S$201&gt;$B$2+$A33))&gt;0,"Ocupado","Libre")))</f>
        <v/>
      </c>
      <c r="D33" s="20">
        <f>IF(OR($B$2="",D$5=""),"",IF(OR($A33&lt;VLOOKUP(WEEKDAY($B$2,2),Configuración!$M$5:$O$11,2,FALSE),$A33&gt;=VLOOKUP(WEEKDAY($B$2,2),Configuración!$M$5:$O$11,3,FALSE)),"Cerrado",IF(SUMPRODUCT((Reservas!$E$2:$E$201=D$5)*((Reservas!$J$2:$J$201="Bloqueo provisional")+(Reservas!$J$2:$J$201="Confirmada")+(Reservas!$J$2:$J$201="Realizada"))*(Reservas!$R$2:$R$201&lt;$B$2+$A33+$E$2)*(Reservas!$S$2:$S$201&gt;$B$2+$A33))&gt;0,"Ocupado","Libre")))</f>
        <v/>
      </c>
      <c r="E33" s="20">
        <f>IF(OR($B$2="",E$5=""),"",IF(OR($A33&lt;VLOOKUP(WEEKDAY($B$2,2),Configuración!$M$5:$O$11,2,FALSE),$A33&gt;=VLOOKUP(WEEKDAY($B$2,2),Configuración!$M$5:$O$11,3,FALSE)),"Cerrado",IF(SUMPRODUCT((Reservas!$E$2:$E$201=E$5)*((Reservas!$J$2:$J$201="Bloqueo provisional")+(Reservas!$J$2:$J$201="Confirmada")+(Reservas!$J$2:$J$201="Realizada"))*(Reservas!$R$2:$R$201&lt;$B$2+$A33+$E$2)*(Reservas!$S$2:$S$201&gt;$B$2+$A33))&gt;0,"Ocupado","Libre")))</f>
        <v/>
      </c>
      <c r="F33" s="20">
        <f>IF(OR($B$2="",F$5=""),"",IF(OR($A33&lt;VLOOKUP(WEEKDAY($B$2,2),Configuración!$M$5:$O$11,2,FALSE),$A33&gt;=VLOOKUP(WEEKDAY($B$2,2),Configuración!$M$5:$O$11,3,FALSE)),"Cerrado",IF(SUMPRODUCT((Reservas!$E$2:$E$201=F$5)*((Reservas!$J$2:$J$201="Bloqueo provisional")+(Reservas!$J$2:$J$201="Confirmada")+(Reservas!$J$2:$J$201="Realizada"))*(Reservas!$R$2:$R$201&lt;$B$2+$A33+$E$2)*(Reservas!$S$2:$S$201&gt;$B$2+$A33))&gt;0,"Ocupado","Libre")))</f>
        <v/>
      </c>
    </row>
    <row r="34">
      <c r="A34" s="42">
        <f>A33+$E$2</f>
        <v/>
      </c>
      <c r="B34" s="20">
        <f>IF(OR($B$2="",B$5=""),"",IF(OR($A34&lt;VLOOKUP(WEEKDAY($B$2,2),Configuración!$M$5:$O$11,2,FALSE),$A34&gt;=VLOOKUP(WEEKDAY($B$2,2),Configuración!$M$5:$O$11,3,FALSE)),"Cerrado",IF(SUMPRODUCT((Reservas!$E$2:$E$201=B$5)*((Reservas!$J$2:$J$201="Bloqueo provisional")+(Reservas!$J$2:$J$201="Confirmada")+(Reservas!$J$2:$J$201="Realizada"))*(Reservas!$R$2:$R$201&lt;$B$2+$A34+$E$2)*(Reservas!$S$2:$S$201&gt;$B$2+$A34))&gt;0,"Ocupado","Libre")))</f>
        <v/>
      </c>
      <c r="C34" s="20">
        <f>IF(OR($B$2="",C$5=""),"",IF(OR($A34&lt;VLOOKUP(WEEKDAY($B$2,2),Configuración!$M$5:$O$11,2,FALSE),$A34&gt;=VLOOKUP(WEEKDAY($B$2,2),Configuración!$M$5:$O$11,3,FALSE)),"Cerrado",IF(SUMPRODUCT((Reservas!$E$2:$E$201=C$5)*((Reservas!$J$2:$J$201="Bloqueo provisional")+(Reservas!$J$2:$J$201="Confirmada")+(Reservas!$J$2:$J$201="Realizada"))*(Reservas!$R$2:$R$201&lt;$B$2+$A34+$E$2)*(Reservas!$S$2:$S$201&gt;$B$2+$A34))&gt;0,"Ocupado","Libre")))</f>
        <v/>
      </c>
      <c r="D34" s="20">
        <f>IF(OR($B$2="",D$5=""),"",IF(OR($A34&lt;VLOOKUP(WEEKDAY($B$2,2),Configuración!$M$5:$O$11,2,FALSE),$A34&gt;=VLOOKUP(WEEKDAY($B$2,2),Configuración!$M$5:$O$11,3,FALSE)),"Cerrado",IF(SUMPRODUCT((Reservas!$E$2:$E$201=D$5)*((Reservas!$J$2:$J$201="Bloqueo provisional")+(Reservas!$J$2:$J$201="Confirmada")+(Reservas!$J$2:$J$201="Realizada"))*(Reservas!$R$2:$R$201&lt;$B$2+$A34+$E$2)*(Reservas!$S$2:$S$201&gt;$B$2+$A34))&gt;0,"Ocupado","Libre")))</f>
        <v/>
      </c>
      <c r="E34" s="20">
        <f>IF(OR($B$2="",E$5=""),"",IF(OR($A34&lt;VLOOKUP(WEEKDAY($B$2,2),Configuración!$M$5:$O$11,2,FALSE),$A34&gt;=VLOOKUP(WEEKDAY($B$2,2),Configuración!$M$5:$O$11,3,FALSE)),"Cerrado",IF(SUMPRODUCT((Reservas!$E$2:$E$201=E$5)*((Reservas!$J$2:$J$201="Bloqueo provisional")+(Reservas!$J$2:$J$201="Confirmada")+(Reservas!$J$2:$J$201="Realizada"))*(Reservas!$R$2:$R$201&lt;$B$2+$A34+$E$2)*(Reservas!$S$2:$S$201&gt;$B$2+$A34))&gt;0,"Ocupado","Libre")))</f>
        <v/>
      </c>
      <c r="F34" s="20">
        <f>IF(OR($B$2="",F$5=""),"",IF(OR($A34&lt;VLOOKUP(WEEKDAY($B$2,2),Configuración!$M$5:$O$11,2,FALSE),$A34&gt;=VLOOKUP(WEEKDAY($B$2,2),Configuración!$M$5:$O$11,3,FALSE)),"Cerrado",IF(SUMPRODUCT((Reservas!$E$2:$E$201=F$5)*((Reservas!$J$2:$J$201="Bloqueo provisional")+(Reservas!$J$2:$J$201="Confirmada")+(Reservas!$J$2:$J$201="Realizada"))*(Reservas!$R$2:$R$201&lt;$B$2+$A34+$E$2)*(Reservas!$S$2:$S$201&gt;$B$2+$A34))&gt;0,"Ocupado","Libre")))</f>
        <v/>
      </c>
    </row>
    <row r="35">
      <c r="A35" s="42">
        <f>A34+$E$2</f>
        <v/>
      </c>
      <c r="B35" s="20">
        <f>IF(OR($B$2="",B$5=""),"",IF(OR($A35&lt;VLOOKUP(WEEKDAY($B$2,2),Configuración!$M$5:$O$11,2,FALSE),$A35&gt;=VLOOKUP(WEEKDAY($B$2,2),Configuración!$M$5:$O$11,3,FALSE)),"Cerrado",IF(SUMPRODUCT((Reservas!$E$2:$E$201=B$5)*((Reservas!$J$2:$J$201="Bloqueo provisional")+(Reservas!$J$2:$J$201="Confirmada")+(Reservas!$J$2:$J$201="Realizada"))*(Reservas!$R$2:$R$201&lt;$B$2+$A35+$E$2)*(Reservas!$S$2:$S$201&gt;$B$2+$A35))&gt;0,"Ocupado","Libre")))</f>
        <v/>
      </c>
      <c r="C35" s="20">
        <f>IF(OR($B$2="",C$5=""),"",IF(OR($A35&lt;VLOOKUP(WEEKDAY($B$2,2),Configuración!$M$5:$O$11,2,FALSE),$A35&gt;=VLOOKUP(WEEKDAY($B$2,2),Configuración!$M$5:$O$11,3,FALSE)),"Cerrado",IF(SUMPRODUCT((Reservas!$E$2:$E$201=C$5)*((Reservas!$J$2:$J$201="Bloqueo provisional")+(Reservas!$J$2:$J$201="Confirmada")+(Reservas!$J$2:$J$201="Realizada"))*(Reservas!$R$2:$R$201&lt;$B$2+$A35+$E$2)*(Reservas!$S$2:$S$201&gt;$B$2+$A35))&gt;0,"Ocupado","Libre")))</f>
        <v/>
      </c>
      <c r="D35" s="20">
        <f>IF(OR($B$2="",D$5=""),"",IF(OR($A35&lt;VLOOKUP(WEEKDAY($B$2,2),Configuración!$M$5:$O$11,2,FALSE),$A35&gt;=VLOOKUP(WEEKDAY($B$2,2),Configuración!$M$5:$O$11,3,FALSE)),"Cerrado",IF(SUMPRODUCT((Reservas!$E$2:$E$201=D$5)*((Reservas!$J$2:$J$201="Bloqueo provisional")+(Reservas!$J$2:$J$201="Confirmada")+(Reservas!$J$2:$J$201="Realizada"))*(Reservas!$R$2:$R$201&lt;$B$2+$A35+$E$2)*(Reservas!$S$2:$S$201&gt;$B$2+$A35))&gt;0,"Ocupado","Libre")))</f>
        <v/>
      </c>
      <c r="E35" s="20">
        <f>IF(OR($B$2="",E$5=""),"",IF(OR($A35&lt;VLOOKUP(WEEKDAY($B$2,2),Configuración!$M$5:$O$11,2,FALSE),$A35&gt;=VLOOKUP(WEEKDAY($B$2,2),Configuración!$M$5:$O$11,3,FALSE)),"Cerrado",IF(SUMPRODUCT((Reservas!$E$2:$E$201=E$5)*((Reservas!$J$2:$J$201="Bloqueo provisional")+(Reservas!$J$2:$J$201="Confirmada")+(Reservas!$J$2:$J$201="Realizada"))*(Reservas!$R$2:$R$201&lt;$B$2+$A35+$E$2)*(Reservas!$S$2:$S$201&gt;$B$2+$A35))&gt;0,"Ocupado","Libre")))</f>
        <v/>
      </c>
      <c r="F35" s="20">
        <f>IF(OR($B$2="",F$5=""),"",IF(OR($A35&lt;VLOOKUP(WEEKDAY($B$2,2),Configuración!$M$5:$O$11,2,FALSE),$A35&gt;=VLOOKUP(WEEKDAY($B$2,2),Configuración!$M$5:$O$11,3,FALSE)),"Cerrado",IF(SUMPRODUCT((Reservas!$E$2:$E$201=F$5)*((Reservas!$J$2:$J$201="Bloqueo provisional")+(Reservas!$J$2:$J$201="Confirmada")+(Reservas!$J$2:$J$201="Realizada"))*(Reservas!$R$2:$R$201&lt;$B$2+$A35+$E$2)*(Reservas!$S$2:$S$201&gt;$B$2+$A35))&gt;0,"Ocupado","Libre")))</f>
        <v/>
      </c>
    </row>
    <row r="36">
      <c r="A36" s="42">
        <f>A35+$E$2</f>
        <v/>
      </c>
      <c r="B36" s="20">
        <f>IF(OR($B$2="",B$5=""),"",IF(OR($A36&lt;VLOOKUP(WEEKDAY($B$2,2),Configuración!$M$5:$O$11,2,FALSE),$A36&gt;=VLOOKUP(WEEKDAY($B$2,2),Configuración!$M$5:$O$11,3,FALSE)),"Cerrado",IF(SUMPRODUCT((Reservas!$E$2:$E$201=B$5)*((Reservas!$J$2:$J$201="Bloqueo provisional")+(Reservas!$J$2:$J$201="Confirmada")+(Reservas!$J$2:$J$201="Realizada"))*(Reservas!$R$2:$R$201&lt;$B$2+$A36+$E$2)*(Reservas!$S$2:$S$201&gt;$B$2+$A36))&gt;0,"Ocupado","Libre")))</f>
        <v/>
      </c>
      <c r="C36" s="20">
        <f>IF(OR($B$2="",C$5=""),"",IF(OR($A36&lt;VLOOKUP(WEEKDAY($B$2,2),Configuración!$M$5:$O$11,2,FALSE),$A36&gt;=VLOOKUP(WEEKDAY($B$2,2),Configuración!$M$5:$O$11,3,FALSE)),"Cerrado",IF(SUMPRODUCT((Reservas!$E$2:$E$201=C$5)*((Reservas!$J$2:$J$201="Bloqueo provisional")+(Reservas!$J$2:$J$201="Confirmada")+(Reservas!$J$2:$J$201="Realizada"))*(Reservas!$R$2:$R$201&lt;$B$2+$A36+$E$2)*(Reservas!$S$2:$S$201&gt;$B$2+$A36))&gt;0,"Ocupado","Libre")))</f>
        <v/>
      </c>
      <c r="D36" s="20">
        <f>IF(OR($B$2="",D$5=""),"",IF(OR($A36&lt;VLOOKUP(WEEKDAY($B$2,2),Configuración!$M$5:$O$11,2,FALSE),$A36&gt;=VLOOKUP(WEEKDAY($B$2,2),Configuración!$M$5:$O$11,3,FALSE)),"Cerrado",IF(SUMPRODUCT((Reservas!$E$2:$E$201=D$5)*((Reservas!$J$2:$J$201="Bloqueo provisional")+(Reservas!$J$2:$J$201="Confirmada")+(Reservas!$J$2:$J$201="Realizada"))*(Reservas!$R$2:$R$201&lt;$B$2+$A36+$E$2)*(Reservas!$S$2:$S$201&gt;$B$2+$A36))&gt;0,"Ocupado","Libre")))</f>
        <v/>
      </c>
      <c r="E36" s="20">
        <f>IF(OR($B$2="",E$5=""),"",IF(OR($A36&lt;VLOOKUP(WEEKDAY($B$2,2),Configuración!$M$5:$O$11,2,FALSE),$A36&gt;=VLOOKUP(WEEKDAY($B$2,2),Configuración!$M$5:$O$11,3,FALSE)),"Cerrado",IF(SUMPRODUCT((Reservas!$E$2:$E$201=E$5)*((Reservas!$J$2:$J$201="Bloqueo provisional")+(Reservas!$J$2:$J$201="Confirmada")+(Reservas!$J$2:$J$201="Realizada"))*(Reservas!$R$2:$R$201&lt;$B$2+$A36+$E$2)*(Reservas!$S$2:$S$201&gt;$B$2+$A36))&gt;0,"Ocupado","Libre")))</f>
        <v/>
      </c>
      <c r="F36" s="20">
        <f>IF(OR($B$2="",F$5=""),"",IF(OR($A36&lt;VLOOKUP(WEEKDAY($B$2,2),Configuración!$M$5:$O$11,2,FALSE),$A36&gt;=VLOOKUP(WEEKDAY($B$2,2),Configuración!$M$5:$O$11,3,FALSE)),"Cerrado",IF(SUMPRODUCT((Reservas!$E$2:$E$201=F$5)*((Reservas!$J$2:$J$201="Bloqueo provisional")+(Reservas!$J$2:$J$201="Confirmada")+(Reservas!$J$2:$J$201="Realizada"))*(Reservas!$R$2:$R$201&lt;$B$2+$A36+$E$2)*(Reservas!$S$2:$S$201&gt;$B$2+$A36))&gt;0,"Ocupado","Libre")))</f>
        <v/>
      </c>
    </row>
    <row r="37">
      <c r="A37" s="42">
        <f>A36+$E$2</f>
        <v/>
      </c>
      <c r="B37" s="20">
        <f>IF(OR($B$2="",B$5=""),"",IF(OR($A37&lt;VLOOKUP(WEEKDAY($B$2,2),Configuración!$M$5:$O$11,2,FALSE),$A37&gt;=VLOOKUP(WEEKDAY($B$2,2),Configuración!$M$5:$O$11,3,FALSE)),"Cerrado",IF(SUMPRODUCT((Reservas!$E$2:$E$201=B$5)*((Reservas!$J$2:$J$201="Bloqueo provisional")+(Reservas!$J$2:$J$201="Confirmada")+(Reservas!$J$2:$J$201="Realizada"))*(Reservas!$R$2:$R$201&lt;$B$2+$A37+$E$2)*(Reservas!$S$2:$S$201&gt;$B$2+$A37))&gt;0,"Ocupado","Libre")))</f>
        <v/>
      </c>
      <c r="C37" s="20">
        <f>IF(OR($B$2="",C$5=""),"",IF(OR($A37&lt;VLOOKUP(WEEKDAY($B$2,2),Configuración!$M$5:$O$11,2,FALSE),$A37&gt;=VLOOKUP(WEEKDAY($B$2,2),Configuración!$M$5:$O$11,3,FALSE)),"Cerrado",IF(SUMPRODUCT((Reservas!$E$2:$E$201=C$5)*((Reservas!$J$2:$J$201="Bloqueo provisional")+(Reservas!$J$2:$J$201="Confirmada")+(Reservas!$J$2:$J$201="Realizada"))*(Reservas!$R$2:$R$201&lt;$B$2+$A37+$E$2)*(Reservas!$S$2:$S$201&gt;$B$2+$A37))&gt;0,"Ocupado","Libre")))</f>
        <v/>
      </c>
      <c r="D37" s="20">
        <f>IF(OR($B$2="",D$5=""),"",IF(OR($A37&lt;VLOOKUP(WEEKDAY($B$2,2),Configuración!$M$5:$O$11,2,FALSE),$A37&gt;=VLOOKUP(WEEKDAY($B$2,2),Configuración!$M$5:$O$11,3,FALSE)),"Cerrado",IF(SUMPRODUCT((Reservas!$E$2:$E$201=D$5)*((Reservas!$J$2:$J$201="Bloqueo provisional")+(Reservas!$J$2:$J$201="Confirmada")+(Reservas!$J$2:$J$201="Realizada"))*(Reservas!$R$2:$R$201&lt;$B$2+$A37+$E$2)*(Reservas!$S$2:$S$201&gt;$B$2+$A37))&gt;0,"Ocupado","Libre")))</f>
        <v/>
      </c>
      <c r="E37" s="20">
        <f>IF(OR($B$2="",E$5=""),"",IF(OR($A37&lt;VLOOKUP(WEEKDAY($B$2,2),Configuración!$M$5:$O$11,2,FALSE),$A37&gt;=VLOOKUP(WEEKDAY($B$2,2),Configuración!$M$5:$O$11,3,FALSE)),"Cerrado",IF(SUMPRODUCT((Reservas!$E$2:$E$201=E$5)*((Reservas!$J$2:$J$201="Bloqueo provisional")+(Reservas!$J$2:$J$201="Confirmada")+(Reservas!$J$2:$J$201="Realizada"))*(Reservas!$R$2:$R$201&lt;$B$2+$A37+$E$2)*(Reservas!$S$2:$S$201&gt;$B$2+$A37))&gt;0,"Ocupado","Libre")))</f>
        <v/>
      </c>
      <c r="F37" s="20">
        <f>IF(OR($B$2="",F$5=""),"",IF(OR($A37&lt;VLOOKUP(WEEKDAY($B$2,2),Configuración!$M$5:$O$11,2,FALSE),$A37&gt;=VLOOKUP(WEEKDAY($B$2,2),Configuración!$M$5:$O$11,3,FALSE)),"Cerrado",IF(SUMPRODUCT((Reservas!$E$2:$E$201=F$5)*((Reservas!$J$2:$J$201="Bloqueo provisional")+(Reservas!$J$2:$J$201="Confirmada")+(Reservas!$J$2:$J$201="Realizada"))*(Reservas!$R$2:$R$201&lt;$B$2+$A37+$E$2)*(Reservas!$S$2:$S$201&gt;$B$2+$A37))&gt;0,"Ocupado","Libre")))</f>
        <v/>
      </c>
    </row>
  </sheetData>
  <mergeCells count="2">
    <mergeCell ref="A3:G3"/>
    <mergeCell ref="A1:G1"/>
  </mergeCells>
  <conditionalFormatting sqref="B6:F37">
    <cfRule type="expression" priority="1" dxfId="1">
      <formula>B6="Libre"</formula>
    </cfRule>
    <cfRule type="expression" priority="2" dxfId="2">
      <formula>B6="Ocupado"</formula>
    </cfRule>
    <cfRule type="expression" priority="3" dxfId="3">
      <formula>B6="Cerrado"</formula>
    </cfRule>
  </conditionalFormatting>
  <dataValidations count="1">
    <dataValidation sqref="B2" showDropDown="0" showInputMessage="0" showErrorMessage="1" allowBlank="0" error="Introduce una fecha válida." type="date" operator="between">
      <formula1>DATE(2020,1,1)</formula1>
      <formula2>DATE(2100,12,31)</formula2>
    </dataValidation>
  </dataValidations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X201"/>
  <sheetViews>
    <sheetView showGridLines="0" zoomScale="90"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5" customWidth="1" min="1" max="1"/>
    <col width="13" customWidth="1" min="2" max="2"/>
    <col width="11" customWidth="1" min="3" max="3"/>
    <col width="11" customWidth="1" min="4" max="4"/>
    <col width="22" customWidth="1" min="5" max="5"/>
    <col width="22" customWidth="1" min="6" max="6"/>
    <col width="26" customWidth="1" min="7" max="7"/>
    <col width="26" customWidth="1" min="8" max="8"/>
    <col width="18" customWidth="1" min="9" max="9"/>
    <col width="21" customWidth="1" min="10" max="10"/>
    <col width="13" customWidth="1" min="11" max="11"/>
    <col width="16" customWidth="1" min="12" max="12"/>
    <col width="16" customWidth="1" min="13" max="13"/>
    <col width="16" customWidth="1" min="14" max="14"/>
    <col width="14" customWidth="1" min="15" max="15"/>
    <col width="18" customWidth="1" min="16" max="16"/>
    <col width="35" customWidth="1" min="17" max="17"/>
    <col width="20" customWidth="1" min="18" max="18"/>
    <col width="20" customWidth="1" min="19" max="19"/>
    <col width="17" customWidth="1" min="20" max="20"/>
    <col width="18" customWidth="1" min="21" max="21"/>
    <col width="20" customWidth="1" min="22" max="22"/>
    <col width="20" customWidth="1" min="23" max="23"/>
    <col width="16" customWidth="1" min="24" max="24"/>
  </cols>
  <sheetData>
    <row r="1">
      <c r="A1" s="9" t="inlineStr">
        <is>
          <t>ID de reserva</t>
        </is>
      </c>
      <c r="B1" s="9" t="inlineStr">
        <is>
          <t>Fecha</t>
        </is>
      </c>
      <c r="C1" s="9" t="inlineStr">
        <is>
          <t>Hora de inicio</t>
        </is>
      </c>
      <c r="D1" s="9" t="inlineStr">
        <is>
          <t>Hora de fin</t>
        </is>
      </c>
      <c r="E1" s="9" t="inlineStr">
        <is>
          <t>Espacio</t>
        </is>
      </c>
      <c r="F1" s="9" t="inlineStr">
        <is>
          <t>Fotógrafo/a</t>
        </is>
      </c>
      <c r="G1" s="9" t="inlineStr">
        <is>
          <t>Cliente o alias</t>
        </is>
      </c>
      <c r="H1" s="9" t="inlineStr">
        <is>
          <t>Proyecto</t>
        </is>
      </c>
      <c r="I1" s="9" t="inlineStr">
        <is>
          <t>Tipo de sesión</t>
        </is>
      </c>
      <c r="J1" s="9" t="inlineStr">
        <is>
          <t>Estado</t>
        </is>
      </c>
      <c r="K1" s="9" t="inlineStr">
        <is>
          <t>Válido hasta</t>
        </is>
      </c>
      <c r="L1" s="9" t="inlineStr">
        <is>
          <t>Importe previsto</t>
        </is>
      </c>
      <c r="M1" s="9" t="inlineStr">
        <is>
          <t>Señal prevista</t>
        </is>
      </c>
      <c r="N1" s="9" t="inlineStr">
        <is>
          <t>Señal recibida</t>
        </is>
      </c>
      <c r="O1" s="9" t="inlineStr">
        <is>
          <t>Fecha de señal</t>
        </is>
      </c>
      <c r="P1" s="9" t="inlineStr">
        <is>
          <t>Fecha de confirmación</t>
        </is>
      </c>
      <c r="Q1" s="9" t="inlineStr">
        <is>
          <t>Observaciones</t>
        </is>
      </c>
      <c r="R1" s="9" t="inlineStr">
        <is>
          <t>Inicio calculado</t>
        </is>
      </c>
      <c r="S1" s="9" t="inlineStr">
        <is>
          <t>Fin calculado</t>
        </is>
      </c>
      <c r="T1" s="9" t="inlineStr">
        <is>
          <t>Saldo pendiente</t>
        </is>
      </c>
      <c r="U1" s="9" t="inlineStr">
        <is>
          <t>Estado de señal</t>
        </is>
      </c>
      <c r="V1" s="9" t="inlineStr">
        <is>
          <t>Alerta de bloqueo</t>
        </is>
      </c>
      <c r="W1" s="9" t="inlineStr">
        <is>
          <t>Conflicto horario</t>
        </is>
      </c>
      <c r="X1" s="9" t="inlineStr">
        <is>
          <t>Revisión</t>
        </is>
      </c>
    </row>
    <row r="2">
      <c r="A2" s="21" t="inlineStr">
        <is>
          <t>RF-260901</t>
        </is>
      </c>
      <c r="B2" s="22" t="n">
        <v>46273</v>
      </c>
      <c r="C2" s="43" t="n">
        <v>0.375</v>
      </c>
      <c r="D2" s="43" t="n">
        <v>0.4583333333333333</v>
      </c>
      <c r="E2" s="21" t="inlineStr">
        <is>
          <t>Plató Luz Norte</t>
        </is>
      </c>
      <c r="F2" s="21" t="inlineStr">
        <is>
          <t>Alba Niebla</t>
        </is>
      </c>
      <c r="G2" s="21" t="inlineStr">
        <is>
          <t>Estudio Menta Ficticio</t>
        </is>
      </c>
      <c r="H2" s="21" t="inlineStr">
        <is>
          <t>Catálogo Bruma</t>
        </is>
      </c>
      <c r="I2" s="21" t="inlineStr">
        <is>
          <t>Producto</t>
        </is>
      </c>
      <c r="J2" s="21" t="inlineStr">
        <is>
          <t>Confirmada</t>
        </is>
      </c>
      <c r="K2" s="22" t="n"/>
      <c r="L2" s="24" t="n">
        <v>680</v>
      </c>
      <c r="M2" s="24" t="n">
        <v>200</v>
      </c>
      <c r="N2" s="24" t="n">
        <v>200</v>
      </c>
      <c r="O2" s="22" t="n">
        <v>46267</v>
      </c>
      <c r="P2" s="22" t="n">
        <v>46268</v>
      </c>
      <c r="Q2" s="21" t="inlineStr">
        <is>
          <t>Fondo blanco solicitado</t>
        </is>
      </c>
      <c r="R2" s="44">
        <f>IF(OR(B2="",C2=""),"",B2+C2)</f>
        <v/>
      </c>
      <c r="S2" s="44">
        <f>IF(OR(B2="",D2=""),"",B2+D2)</f>
        <v/>
      </c>
      <c r="T2" s="26">
        <f>IF(L2="","",MAX(0,L2-IF(N2="",0,N2)))</f>
        <v/>
      </c>
      <c r="U2" s="27">
        <f>IF(A2="","",IF(OR(J2="Cancelada",J2="Solicitud"),"No exigible",IF(M2="","Sin definir",IF(N2&gt;=M2,"Recibida",IF(N2&gt;0,"Parcial","Pendiente")))))</f>
        <v/>
      </c>
      <c r="V2" s="27">
        <f>IF(A2="","",IF(J2&lt;&gt;"Bloqueo provisional","",IF(K2="","Falta vencimiento",IF(K2&lt;TODAY(),"BLOQUEO VENCIDO",IF(K2=TODAY(),"Vence hoy","Vigente")))))</f>
        <v/>
      </c>
      <c r="W2" s="27">
        <f>IF(OR(A2="",R2="",S2="",E2="",D2&lt;=C2),"",IF(SUMPRODUCT(($A$2:$A$201&lt;&gt;A2)*($E$2:$E$201=E2)*(($J$2:$J$201="Bloqueo provisional")+($J$2:$J$201="Confirmada")+($J$2:$J$201="Realizada"))*($R$2:$R$201&lt;S2)*($S$2:$S$201&gt;R2))&gt;0,"CONFLICTO","Sin conflicto"))</f>
        <v/>
      </c>
      <c r="X2" s="27">
        <f>IF(A2="","",IF(OR(B2="",C2="",D2="",E2="",F2="",G2="",H2="",J2="",D2&lt;=C2,W2="CONFLICTO"),"REVISAR","Correcto"))</f>
        <v/>
      </c>
    </row>
    <row r="3">
      <c r="A3" s="21" t="inlineStr">
        <is>
          <t>RF-260902</t>
        </is>
      </c>
      <c r="B3" s="22" t="n">
        <v>46273</v>
      </c>
      <c r="C3" s="43" t="n">
        <v>0.5</v>
      </c>
      <c r="D3" s="43" t="n">
        <v>0.6041666666666666</v>
      </c>
      <c r="E3" s="21" t="inlineStr">
        <is>
          <t>Plató Luz Norte</t>
        </is>
      </c>
      <c r="F3" s="21" t="inlineStr">
        <is>
          <t>Bruno Celaje</t>
        </is>
      </c>
      <c r="G3" s="21" t="inlineStr">
        <is>
          <t>Revista Prisma Imaginaria</t>
        </is>
      </c>
      <c r="H3" s="21" t="inlineStr">
        <is>
          <t>Retratos de otoño</t>
        </is>
      </c>
      <c r="I3" s="21" t="inlineStr">
        <is>
          <t>Retrato</t>
        </is>
      </c>
      <c r="J3" s="21" t="inlineStr">
        <is>
          <t>Confirmada</t>
        </is>
      </c>
      <c r="K3" s="22" t="n"/>
      <c r="L3" s="24" t="n">
        <v>540</v>
      </c>
      <c r="M3" s="24" t="n">
        <v>150</v>
      </c>
      <c r="N3" s="24" t="n">
        <v>150</v>
      </c>
      <c r="O3" s="22" t="n">
        <v>46269</v>
      </c>
      <c r="P3" s="22" t="n">
        <v>46269</v>
      </c>
      <c r="Q3" s="21" t="inlineStr">
        <is>
          <t>Montaje ligero</t>
        </is>
      </c>
      <c r="R3" s="44">
        <f>IF(OR(B3="",C3=""),"",B3+C3)</f>
        <v/>
      </c>
      <c r="S3" s="44">
        <f>IF(OR(B3="",D3=""),"",B3+D3)</f>
        <v/>
      </c>
      <c r="T3" s="26">
        <f>IF(L3="","",MAX(0,L3-IF(N3="",0,N3)))</f>
        <v/>
      </c>
      <c r="U3" s="27">
        <f>IF(A3="","",IF(OR(J3="Cancelada",J3="Solicitud"),"No exigible",IF(M3="","Sin definir",IF(N3&gt;=M3,"Recibida",IF(N3&gt;0,"Parcial","Pendiente")))))</f>
        <v/>
      </c>
      <c r="V3" s="27">
        <f>IF(A3="","",IF(J3&lt;&gt;"Bloqueo provisional","",IF(K3="","Falta vencimiento",IF(K3&lt;TODAY(),"BLOQUEO VENCIDO",IF(K3=TODAY(),"Vence hoy","Vigente")))))</f>
        <v/>
      </c>
      <c r="W3" s="27">
        <f>IF(OR(A3="",R3="",S3="",E3="",D3&lt;=C3),"",IF(SUMPRODUCT(($A$2:$A$201&lt;&gt;A3)*($E$2:$E$201=E3)*(($J$2:$J$201="Bloqueo provisional")+($J$2:$J$201="Confirmada")+($J$2:$J$201="Realizada"))*($R$2:$R$201&lt;S3)*($S$2:$S$201&gt;R3))&gt;0,"CONFLICTO","Sin conflicto"))</f>
        <v/>
      </c>
      <c r="X3" s="27">
        <f>IF(A3="","",IF(OR(B3="",C3="",D3="",E3="",F3="",G3="",H3="",J3="",D3&lt;=C3,W3="CONFLICTO"),"REVISAR","Correcto"))</f>
        <v/>
      </c>
    </row>
    <row r="4">
      <c r="A4" s="21" t="inlineStr">
        <is>
          <t>RF-260903</t>
        </is>
      </c>
      <c r="B4" s="22" t="n">
        <v>46274</v>
      </c>
      <c r="C4" s="43" t="n">
        <v>0.4166666666666667</v>
      </c>
      <c r="D4" s="43" t="n">
        <v>0.5416666666666666</v>
      </c>
      <c r="E4" s="21" t="inlineStr">
        <is>
          <t>Ciclorama Marfil</t>
        </is>
      </c>
      <c r="F4" s="21" t="inlineStr">
        <is>
          <t>Alba Niebla</t>
        </is>
      </c>
      <c r="G4" s="21" t="inlineStr">
        <is>
          <t>Calzado Cometa Ficticio</t>
        </is>
      </c>
      <c r="H4" s="21" t="inlineStr">
        <is>
          <t>Campaña Órbita</t>
        </is>
      </c>
      <c r="I4" s="21" t="inlineStr">
        <is>
          <t>Moda</t>
        </is>
      </c>
      <c r="J4" s="21" t="inlineStr">
        <is>
          <t>Bloqueo provisional</t>
        </is>
      </c>
      <c r="K4" s="22" t="n">
        <v>46273</v>
      </c>
      <c r="L4" s="24" t="n">
        <v>950</v>
      </c>
      <c r="M4" s="24" t="n">
        <v>300</v>
      </c>
      <c r="N4" s="24" t="n">
        <v>0</v>
      </c>
      <c r="O4" s="22" t="n"/>
      <c r="P4" s="22" t="n"/>
      <c r="Q4" s="21" t="inlineStr">
        <is>
          <t>Pendiente de aprobación</t>
        </is>
      </c>
      <c r="R4" s="44">
        <f>IF(OR(B4="",C4=""),"",B4+C4)</f>
        <v/>
      </c>
      <c r="S4" s="44">
        <f>IF(OR(B4="",D4=""),"",B4+D4)</f>
        <v/>
      </c>
      <c r="T4" s="26">
        <f>IF(L4="","",MAX(0,L4-IF(N4="",0,N4)))</f>
        <v/>
      </c>
      <c r="U4" s="27">
        <f>IF(A4="","",IF(OR(J4="Cancelada",J4="Solicitud"),"No exigible",IF(M4="","Sin definir",IF(N4&gt;=M4,"Recibida",IF(N4&gt;0,"Parcial","Pendiente")))))</f>
        <v/>
      </c>
      <c r="V4" s="27">
        <f>IF(A4="","",IF(J4&lt;&gt;"Bloqueo provisional","",IF(K4="","Falta vencimiento",IF(K4&lt;TODAY(),"BLOQUEO VENCIDO",IF(K4=TODAY(),"Vence hoy","Vigente")))))</f>
        <v/>
      </c>
      <c r="W4" s="27">
        <f>IF(OR(A4="",R4="",S4="",E4="",D4&lt;=C4),"",IF(SUMPRODUCT(($A$2:$A$201&lt;&gt;A4)*($E$2:$E$201=E4)*(($J$2:$J$201="Bloqueo provisional")+($J$2:$J$201="Confirmada")+($J$2:$J$201="Realizada"))*($R$2:$R$201&lt;S4)*($S$2:$S$201&gt;R4))&gt;0,"CONFLICTO","Sin conflicto"))</f>
        <v/>
      </c>
      <c r="X4" s="27">
        <f>IF(A4="","",IF(OR(B4="",C4="",D4="",E4="",F4="",G4="",H4="",J4="",D4&lt;=C4,W4="CONFLICTO"),"REVISAR","Correcto"))</f>
        <v/>
      </c>
    </row>
    <row r="5">
      <c r="A5" s="21" t="inlineStr">
        <is>
          <t>RF-260904</t>
        </is>
      </c>
      <c r="B5" s="22" t="n">
        <v>46274</v>
      </c>
      <c r="C5" s="43" t="n">
        <v>0.5208333333333334</v>
      </c>
      <c r="D5" s="43" t="n">
        <v>0.625</v>
      </c>
      <c r="E5" s="21" t="inlineStr">
        <is>
          <t>Ciclorama Marfil</t>
        </is>
      </c>
      <c r="F5" s="21" t="inlineStr">
        <is>
          <t>Ciro Lumbre</t>
        </is>
      </c>
      <c r="G5" s="21" t="inlineStr">
        <is>
          <t>Agencia Nube de Papel</t>
        </is>
      </c>
      <c r="H5" s="21" t="inlineStr">
        <is>
          <t>Proyecto Horizonte</t>
        </is>
      </c>
      <c r="I5" s="21" t="inlineStr">
        <is>
          <t>Publicidad</t>
        </is>
      </c>
      <c r="J5" s="21" t="inlineStr">
        <is>
          <t>Confirmada</t>
        </is>
      </c>
      <c r="K5" s="22" t="n"/>
      <c r="L5" s="24" t="n">
        <v>1200</v>
      </c>
      <c r="M5" s="24" t="n">
        <v>400</v>
      </c>
      <c r="N5" s="24" t="n">
        <v>400</v>
      </c>
      <c r="O5" s="22" t="n">
        <v>46266</v>
      </c>
      <c r="P5" s="22" t="n">
        <v>46267</v>
      </c>
      <c r="Q5" s="21" t="inlineStr">
        <is>
          <t>Solapamiento ficticio</t>
        </is>
      </c>
      <c r="R5" s="44">
        <f>IF(OR(B5="",C5=""),"",B5+C5)</f>
        <v/>
      </c>
      <c r="S5" s="44">
        <f>IF(OR(B5="",D5=""),"",B5+D5)</f>
        <v/>
      </c>
      <c r="T5" s="26">
        <f>IF(L5="","",MAX(0,L5-IF(N5="",0,N5)))</f>
        <v/>
      </c>
      <c r="U5" s="27">
        <f>IF(A5="","",IF(OR(J5="Cancelada",J5="Solicitud"),"No exigible",IF(M5="","Sin definir",IF(N5&gt;=M5,"Recibida",IF(N5&gt;0,"Parcial","Pendiente")))))</f>
        <v/>
      </c>
      <c r="V5" s="27">
        <f>IF(A5="","",IF(J5&lt;&gt;"Bloqueo provisional","",IF(K5="","Falta vencimiento",IF(K5&lt;TODAY(),"BLOQUEO VENCIDO",IF(K5=TODAY(),"Vence hoy","Vigente")))))</f>
        <v/>
      </c>
      <c r="W5" s="27">
        <f>IF(OR(A5="",R5="",S5="",E5="",D5&lt;=C5),"",IF(SUMPRODUCT(($A$2:$A$201&lt;&gt;A5)*($E$2:$E$201=E5)*(($J$2:$J$201="Bloqueo provisional")+($J$2:$J$201="Confirmada")+($J$2:$J$201="Realizada"))*($R$2:$R$201&lt;S5)*($S$2:$S$201&gt;R5))&gt;0,"CONFLICTO","Sin conflicto"))</f>
        <v/>
      </c>
      <c r="X5" s="27">
        <f>IF(A5="","",IF(OR(B5="",C5="",D5="",E5="",F5="",G5="",H5="",J5="",D5&lt;=C5,W5="CONFLICTO"),"REVISAR","Correcto"))</f>
        <v/>
      </c>
    </row>
    <row r="6">
      <c r="A6" s="21" t="inlineStr">
        <is>
          <t>RF-260905</t>
        </is>
      </c>
      <c r="B6" s="22" t="n">
        <v>46275</v>
      </c>
      <c r="C6" s="43" t="n">
        <v>0.6666666666666666</v>
      </c>
      <c r="D6" s="43" t="n">
        <v>0.75</v>
      </c>
      <c r="E6" s="21" t="inlineStr">
        <is>
          <t>Sala Ventana Este</t>
        </is>
      </c>
      <c r="F6" s="21" t="inlineStr">
        <is>
          <t>Dana Rocío</t>
        </is>
      </c>
      <c r="G6" s="21" t="inlineStr">
        <is>
          <t>Taller Oliva Inventado</t>
        </is>
      </c>
      <c r="H6" s="21" t="inlineStr">
        <is>
          <t>Colección Arcilla</t>
        </is>
      </c>
      <c r="I6" s="21" t="inlineStr">
        <is>
          <t>Producto</t>
        </is>
      </c>
      <c r="J6" s="21" t="inlineStr">
        <is>
          <t>Solicitud</t>
        </is>
      </c>
      <c r="K6" s="22" t="n"/>
      <c r="L6" s="24" t="n">
        <v>360</v>
      </c>
      <c r="M6" s="24" t="n">
        <v>100</v>
      </c>
      <c r="N6" s="24" t="n">
        <v>0</v>
      </c>
      <c r="O6" s="22" t="n"/>
      <c r="P6" s="22" t="n"/>
      <c r="Q6" s="21" t="inlineStr">
        <is>
          <t>Aún no bloquea el espacio</t>
        </is>
      </c>
      <c r="R6" s="44">
        <f>IF(OR(B6="",C6=""),"",B6+C6)</f>
        <v/>
      </c>
      <c r="S6" s="44">
        <f>IF(OR(B6="",D6=""),"",B6+D6)</f>
        <v/>
      </c>
      <c r="T6" s="26">
        <f>IF(L6="","",MAX(0,L6-IF(N6="",0,N6)))</f>
        <v/>
      </c>
      <c r="U6" s="27">
        <f>IF(A6="","",IF(OR(J6="Cancelada",J6="Solicitud"),"No exigible",IF(M6="","Sin definir",IF(N6&gt;=M6,"Recibida",IF(N6&gt;0,"Parcial","Pendiente")))))</f>
        <v/>
      </c>
      <c r="V6" s="27">
        <f>IF(A6="","",IF(J6&lt;&gt;"Bloqueo provisional","",IF(K6="","Falta vencimiento",IF(K6&lt;TODAY(),"BLOQUEO VENCIDO",IF(K6=TODAY(),"Vence hoy","Vigente")))))</f>
        <v/>
      </c>
      <c r="W6" s="27">
        <f>IF(OR(A6="",R6="",S6="",E6="",D6&lt;=C6),"",IF(SUMPRODUCT(($A$2:$A$201&lt;&gt;A6)*($E$2:$E$201=E6)*(($J$2:$J$201="Bloqueo provisional")+($J$2:$J$201="Confirmada")+($J$2:$J$201="Realizada"))*($R$2:$R$201&lt;S6)*($S$2:$S$201&gt;R6))&gt;0,"CONFLICTO","Sin conflicto"))</f>
        <v/>
      </c>
      <c r="X6" s="27">
        <f>IF(A6="","",IF(OR(B6="",C6="",D6="",E6="",F6="",G6="",H6="",J6="",D6&lt;=C6,W6="CONFLICTO"),"REVISAR","Correcto"))</f>
        <v/>
      </c>
    </row>
    <row r="7">
      <c r="A7" s="21" t="n"/>
      <c r="B7" s="22" t="n"/>
      <c r="C7" s="43" t="n"/>
      <c r="D7" s="43" t="n"/>
      <c r="E7" s="21" t="n"/>
      <c r="F7" s="21" t="n"/>
      <c r="G7" s="21" t="n"/>
      <c r="H7" s="21" t="n"/>
      <c r="I7" s="21" t="n"/>
      <c r="J7" s="21" t="n"/>
      <c r="K7" s="22" t="n"/>
      <c r="L7" s="24" t="n"/>
      <c r="M7" s="24" t="n"/>
      <c r="N7" s="24" t="n"/>
      <c r="O7" s="22" t="n"/>
      <c r="P7" s="22" t="n"/>
      <c r="Q7" s="21" t="n"/>
      <c r="R7" s="44">
        <f>IF(OR(B7="",C7=""),"",B7+C7)</f>
        <v/>
      </c>
      <c r="S7" s="44">
        <f>IF(OR(B7="",D7=""),"",B7+D7)</f>
        <v/>
      </c>
      <c r="T7" s="26">
        <f>IF(L7="","",MAX(0,L7-IF(N7="",0,N7)))</f>
        <v/>
      </c>
      <c r="U7" s="27">
        <f>IF(A7="","",IF(OR(J7="Cancelada",J7="Solicitud"),"No exigible",IF(M7="","Sin definir",IF(N7&gt;=M7,"Recibida",IF(N7&gt;0,"Parcial","Pendiente")))))</f>
        <v/>
      </c>
      <c r="V7" s="27">
        <f>IF(A7="","",IF(J7&lt;&gt;"Bloqueo provisional","",IF(K7="","Falta vencimiento",IF(K7&lt;TODAY(),"BLOQUEO VENCIDO",IF(K7=TODAY(),"Vence hoy","Vigente")))))</f>
        <v/>
      </c>
      <c r="W7" s="27">
        <f>IF(OR(A7="",R7="",S7="",E7="",D7&lt;=C7),"",IF(SUMPRODUCT(($A$2:$A$201&lt;&gt;A7)*($E$2:$E$201=E7)*(($J$2:$J$201="Bloqueo provisional")+($J$2:$J$201="Confirmada")+($J$2:$J$201="Realizada"))*($R$2:$R$201&lt;S7)*($S$2:$S$201&gt;R7))&gt;0,"CONFLICTO","Sin conflicto"))</f>
        <v/>
      </c>
      <c r="X7" s="27">
        <f>IF(A7="","",IF(OR(B7="",C7="",D7="",E7="",F7="",G7="",H7="",J7="",D7&lt;=C7,W7="CONFLICTO"),"REVISAR","Correcto"))</f>
        <v/>
      </c>
    </row>
    <row r="8">
      <c r="A8" s="21" t="n"/>
      <c r="B8" s="22" t="n"/>
      <c r="C8" s="43" t="n"/>
      <c r="D8" s="43" t="n"/>
      <c r="E8" s="21" t="n"/>
      <c r="F8" s="21" t="n"/>
      <c r="G8" s="21" t="n"/>
      <c r="H8" s="21" t="n"/>
      <c r="I8" s="21" t="n"/>
      <c r="J8" s="21" t="n"/>
      <c r="K8" s="22" t="n"/>
      <c r="L8" s="24" t="n"/>
      <c r="M8" s="24" t="n"/>
      <c r="N8" s="24" t="n"/>
      <c r="O8" s="22" t="n"/>
      <c r="P8" s="22" t="n"/>
      <c r="Q8" s="21" t="n"/>
      <c r="R8" s="44">
        <f>IF(OR(B8="",C8=""),"",B8+C8)</f>
        <v/>
      </c>
      <c r="S8" s="44">
        <f>IF(OR(B8="",D8=""),"",B8+D8)</f>
        <v/>
      </c>
      <c r="T8" s="26">
        <f>IF(L8="","",MAX(0,L8-IF(N8="",0,N8)))</f>
        <v/>
      </c>
      <c r="U8" s="27">
        <f>IF(A8="","",IF(OR(J8="Cancelada",J8="Solicitud"),"No exigible",IF(M8="","Sin definir",IF(N8&gt;=M8,"Recibida",IF(N8&gt;0,"Parcial","Pendiente")))))</f>
        <v/>
      </c>
      <c r="V8" s="27">
        <f>IF(A8="","",IF(J8&lt;&gt;"Bloqueo provisional","",IF(K8="","Falta vencimiento",IF(K8&lt;TODAY(),"BLOQUEO VENCIDO",IF(K8=TODAY(),"Vence hoy","Vigente")))))</f>
        <v/>
      </c>
      <c r="W8" s="27">
        <f>IF(OR(A8="",R8="",S8="",E8="",D8&lt;=C8),"",IF(SUMPRODUCT(($A$2:$A$201&lt;&gt;A8)*($E$2:$E$201=E8)*(($J$2:$J$201="Bloqueo provisional")+($J$2:$J$201="Confirmada")+($J$2:$J$201="Realizada"))*($R$2:$R$201&lt;S8)*($S$2:$S$201&gt;R8))&gt;0,"CONFLICTO","Sin conflicto"))</f>
        <v/>
      </c>
      <c r="X8" s="27">
        <f>IF(A8="","",IF(OR(B8="",C8="",D8="",E8="",F8="",G8="",H8="",J8="",D8&lt;=C8,W8="CONFLICTO"),"REVISAR","Correcto"))</f>
        <v/>
      </c>
    </row>
    <row r="9">
      <c r="A9" s="21" t="n"/>
      <c r="B9" s="22" t="n"/>
      <c r="C9" s="43" t="n"/>
      <c r="D9" s="43" t="n"/>
      <c r="E9" s="21" t="n"/>
      <c r="F9" s="21" t="n"/>
      <c r="G9" s="21" t="n"/>
      <c r="H9" s="21" t="n"/>
      <c r="I9" s="21" t="n"/>
      <c r="J9" s="21" t="n"/>
      <c r="K9" s="22" t="n"/>
      <c r="L9" s="24" t="n"/>
      <c r="M9" s="24" t="n"/>
      <c r="N9" s="24" t="n"/>
      <c r="O9" s="22" t="n"/>
      <c r="P9" s="22" t="n"/>
      <c r="Q9" s="21" t="n"/>
      <c r="R9" s="44">
        <f>IF(OR(B9="",C9=""),"",B9+C9)</f>
        <v/>
      </c>
      <c r="S9" s="44">
        <f>IF(OR(B9="",D9=""),"",B9+D9)</f>
        <v/>
      </c>
      <c r="T9" s="26">
        <f>IF(L9="","",MAX(0,L9-IF(N9="",0,N9)))</f>
        <v/>
      </c>
      <c r="U9" s="27">
        <f>IF(A9="","",IF(OR(J9="Cancelada",J9="Solicitud"),"No exigible",IF(M9="","Sin definir",IF(N9&gt;=M9,"Recibida",IF(N9&gt;0,"Parcial","Pendiente")))))</f>
        <v/>
      </c>
      <c r="V9" s="27">
        <f>IF(A9="","",IF(J9&lt;&gt;"Bloqueo provisional","",IF(K9="","Falta vencimiento",IF(K9&lt;TODAY(),"BLOQUEO VENCIDO",IF(K9=TODAY(),"Vence hoy","Vigente")))))</f>
        <v/>
      </c>
      <c r="W9" s="27">
        <f>IF(OR(A9="",R9="",S9="",E9="",D9&lt;=C9),"",IF(SUMPRODUCT(($A$2:$A$201&lt;&gt;A9)*($E$2:$E$201=E9)*(($J$2:$J$201="Bloqueo provisional")+($J$2:$J$201="Confirmada")+($J$2:$J$201="Realizada"))*($R$2:$R$201&lt;S9)*($S$2:$S$201&gt;R9))&gt;0,"CONFLICTO","Sin conflicto"))</f>
        <v/>
      </c>
      <c r="X9" s="27">
        <f>IF(A9="","",IF(OR(B9="",C9="",D9="",E9="",F9="",G9="",H9="",J9="",D9&lt;=C9,W9="CONFLICTO"),"REVISAR","Correcto"))</f>
        <v/>
      </c>
    </row>
    <row r="10">
      <c r="A10" s="21" t="n"/>
      <c r="B10" s="22" t="n"/>
      <c r="C10" s="43" t="n"/>
      <c r="D10" s="43" t="n"/>
      <c r="E10" s="21" t="n"/>
      <c r="F10" s="21" t="n"/>
      <c r="G10" s="21" t="n"/>
      <c r="H10" s="21" t="n"/>
      <c r="I10" s="21" t="n"/>
      <c r="J10" s="21" t="n"/>
      <c r="K10" s="22" t="n"/>
      <c r="L10" s="24" t="n"/>
      <c r="M10" s="24" t="n"/>
      <c r="N10" s="24" t="n"/>
      <c r="O10" s="22" t="n"/>
      <c r="P10" s="22" t="n"/>
      <c r="Q10" s="21" t="n"/>
      <c r="R10" s="44">
        <f>IF(OR(B10="",C10=""),"",B10+C10)</f>
        <v/>
      </c>
      <c r="S10" s="44">
        <f>IF(OR(B10="",D10=""),"",B10+D10)</f>
        <v/>
      </c>
      <c r="T10" s="26">
        <f>IF(L10="","",MAX(0,L10-IF(N10="",0,N10)))</f>
        <v/>
      </c>
      <c r="U10" s="27">
        <f>IF(A10="","",IF(OR(J10="Cancelada",J10="Solicitud"),"No exigible",IF(M10="","Sin definir",IF(N10&gt;=M10,"Recibida",IF(N10&gt;0,"Parcial","Pendiente")))))</f>
        <v/>
      </c>
      <c r="V10" s="27">
        <f>IF(A10="","",IF(J10&lt;&gt;"Bloqueo provisional","",IF(K10="","Falta vencimiento",IF(K10&lt;TODAY(),"BLOQUEO VENCIDO",IF(K10=TODAY(),"Vence hoy","Vigente")))))</f>
        <v/>
      </c>
      <c r="W10" s="27">
        <f>IF(OR(A10="",R10="",S10="",E10="",D10&lt;=C10),"",IF(SUMPRODUCT(($A$2:$A$201&lt;&gt;A10)*($E$2:$E$201=E10)*(($J$2:$J$201="Bloqueo provisional")+($J$2:$J$201="Confirmada")+($J$2:$J$201="Realizada"))*($R$2:$R$201&lt;S10)*($S$2:$S$201&gt;R10))&gt;0,"CONFLICTO","Sin conflicto"))</f>
        <v/>
      </c>
      <c r="X10" s="27">
        <f>IF(A10="","",IF(OR(B10="",C10="",D10="",E10="",F10="",G10="",H10="",J10="",D10&lt;=C10,W10="CONFLICTO"),"REVISAR","Correcto"))</f>
        <v/>
      </c>
    </row>
    <row r="11">
      <c r="A11" s="21" t="n"/>
      <c r="B11" s="22" t="n"/>
      <c r="C11" s="43" t="n"/>
      <c r="D11" s="43" t="n"/>
      <c r="E11" s="21" t="n"/>
      <c r="F11" s="21" t="n"/>
      <c r="G11" s="21" t="n"/>
      <c r="H11" s="21" t="n"/>
      <c r="I11" s="21" t="n"/>
      <c r="J11" s="21" t="n"/>
      <c r="K11" s="22" t="n"/>
      <c r="L11" s="24" t="n"/>
      <c r="M11" s="24" t="n"/>
      <c r="N11" s="24" t="n"/>
      <c r="O11" s="22" t="n"/>
      <c r="P11" s="22" t="n"/>
      <c r="Q11" s="21" t="n"/>
      <c r="R11" s="44">
        <f>IF(OR(B11="",C11=""),"",B11+C11)</f>
        <v/>
      </c>
      <c r="S11" s="44">
        <f>IF(OR(B11="",D11=""),"",B11+D11)</f>
        <v/>
      </c>
      <c r="T11" s="26">
        <f>IF(L11="","",MAX(0,L11-IF(N11="",0,N11)))</f>
        <v/>
      </c>
      <c r="U11" s="27">
        <f>IF(A11="","",IF(OR(J11="Cancelada",J11="Solicitud"),"No exigible",IF(M11="","Sin definir",IF(N11&gt;=M11,"Recibida",IF(N11&gt;0,"Parcial","Pendiente")))))</f>
        <v/>
      </c>
      <c r="V11" s="27">
        <f>IF(A11="","",IF(J11&lt;&gt;"Bloqueo provisional","",IF(K11="","Falta vencimiento",IF(K11&lt;TODAY(),"BLOQUEO VENCIDO",IF(K11=TODAY(),"Vence hoy","Vigente")))))</f>
        <v/>
      </c>
      <c r="W11" s="27">
        <f>IF(OR(A11="",R11="",S11="",E11="",D11&lt;=C11),"",IF(SUMPRODUCT(($A$2:$A$201&lt;&gt;A11)*($E$2:$E$201=E11)*(($J$2:$J$201="Bloqueo provisional")+($J$2:$J$201="Confirmada")+($J$2:$J$201="Realizada"))*($R$2:$R$201&lt;S11)*($S$2:$S$201&gt;R11))&gt;0,"CONFLICTO","Sin conflicto"))</f>
        <v/>
      </c>
      <c r="X11" s="27">
        <f>IF(A11="","",IF(OR(B11="",C11="",D11="",E11="",F11="",G11="",H11="",J11="",D11&lt;=C11,W11="CONFLICTO"),"REVISAR","Correcto"))</f>
        <v/>
      </c>
    </row>
    <row r="12">
      <c r="A12" s="21" t="n"/>
      <c r="B12" s="22" t="n"/>
      <c r="C12" s="43" t="n"/>
      <c r="D12" s="43" t="n"/>
      <c r="E12" s="21" t="n"/>
      <c r="F12" s="21" t="n"/>
      <c r="G12" s="21" t="n"/>
      <c r="H12" s="21" t="n"/>
      <c r="I12" s="21" t="n"/>
      <c r="J12" s="21" t="n"/>
      <c r="K12" s="22" t="n"/>
      <c r="L12" s="24" t="n"/>
      <c r="M12" s="24" t="n"/>
      <c r="N12" s="24" t="n"/>
      <c r="O12" s="22" t="n"/>
      <c r="P12" s="22" t="n"/>
      <c r="Q12" s="21" t="n"/>
      <c r="R12" s="44">
        <f>IF(OR(B12="",C12=""),"",B12+C12)</f>
        <v/>
      </c>
      <c r="S12" s="44">
        <f>IF(OR(B12="",D12=""),"",B12+D12)</f>
        <v/>
      </c>
      <c r="T12" s="26">
        <f>IF(L12="","",MAX(0,L12-IF(N12="",0,N12)))</f>
        <v/>
      </c>
      <c r="U12" s="27">
        <f>IF(A12="","",IF(OR(J12="Cancelada",J12="Solicitud"),"No exigible",IF(M12="","Sin definir",IF(N12&gt;=M12,"Recibida",IF(N12&gt;0,"Parcial","Pendiente")))))</f>
        <v/>
      </c>
      <c r="V12" s="27">
        <f>IF(A12="","",IF(J12&lt;&gt;"Bloqueo provisional","",IF(K12="","Falta vencimiento",IF(K12&lt;TODAY(),"BLOQUEO VENCIDO",IF(K12=TODAY(),"Vence hoy","Vigente")))))</f>
        <v/>
      </c>
      <c r="W12" s="27">
        <f>IF(OR(A12="",R12="",S12="",E12="",D12&lt;=C12),"",IF(SUMPRODUCT(($A$2:$A$201&lt;&gt;A12)*($E$2:$E$201=E12)*(($J$2:$J$201="Bloqueo provisional")+($J$2:$J$201="Confirmada")+($J$2:$J$201="Realizada"))*($R$2:$R$201&lt;S12)*($S$2:$S$201&gt;R12))&gt;0,"CONFLICTO","Sin conflicto"))</f>
        <v/>
      </c>
      <c r="X12" s="27">
        <f>IF(A12="","",IF(OR(B12="",C12="",D12="",E12="",F12="",G12="",H12="",J12="",D12&lt;=C12,W12="CONFLICTO"),"REVISAR","Correcto"))</f>
        <v/>
      </c>
    </row>
    <row r="13">
      <c r="A13" s="21" t="n"/>
      <c r="B13" s="22" t="n"/>
      <c r="C13" s="43" t="n"/>
      <c r="D13" s="43" t="n"/>
      <c r="E13" s="21" t="n"/>
      <c r="F13" s="21" t="n"/>
      <c r="G13" s="21" t="n"/>
      <c r="H13" s="21" t="n"/>
      <c r="I13" s="21" t="n"/>
      <c r="J13" s="21" t="n"/>
      <c r="K13" s="22" t="n"/>
      <c r="L13" s="24" t="n"/>
      <c r="M13" s="24" t="n"/>
      <c r="N13" s="24" t="n"/>
      <c r="O13" s="22" t="n"/>
      <c r="P13" s="22" t="n"/>
      <c r="Q13" s="21" t="n"/>
      <c r="R13" s="44">
        <f>IF(OR(B13="",C13=""),"",B13+C13)</f>
        <v/>
      </c>
      <c r="S13" s="44">
        <f>IF(OR(B13="",D13=""),"",B13+D13)</f>
        <v/>
      </c>
      <c r="T13" s="26">
        <f>IF(L13="","",MAX(0,L13-IF(N13="",0,N13)))</f>
        <v/>
      </c>
      <c r="U13" s="27">
        <f>IF(A13="","",IF(OR(J13="Cancelada",J13="Solicitud"),"No exigible",IF(M13="","Sin definir",IF(N13&gt;=M13,"Recibida",IF(N13&gt;0,"Parcial","Pendiente")))))</f>
        <v/>
      </c>
      <c r="V13" s="27">
        <f>IF(A13="","",IF(J13&lt;&gt;"Bloqueo provisional","",IF(K13="","Falta vencimiento",IF(K13&lt;TODAY(),"BLOQUEO VENCIDO",IF(K13=TODAY(),"Vence hoy","Vigente")))))</f>
        <v/>
      </c>
      <c r="W13" s="27">
        <f>IF(OR(A13="",R13="",S13="",E13="",D13&lt;=C13),"",IF(SUMPRODUCT(($A$2:$A$201&lt;&gt;A13)*($E$2:$E$201=E13)*(($J$2:$J$201="Bloqueo provisional")+($J$2:$J$201="Confirmada")+($J$2:$J$201="Realizada"))*($R$2:$R$201&lt;S13)*($S$2:$S$201&gt;R13))&gt;0,"CONFLICTO","Sin conflicto"))</f>
        <v/>
      </c>
      <c r="X13" s="27">
        <f>IF(A13="","",IF(OR(B13="",C13="",D13="",E13="",F13="",G13="",H13="",J13="",D13&lt;=C13,W13="CONFLICTO"),"REVISAR","Correcto"))</f>
        <v/>
      </c>
    </row>
    <row r="14">
      <c r="A14" s="21" t="n"/>
      <c r="B14" s="22" t="n"/>
      <c r="C14" s="43" t="n"/>
      <c r="D14" s="43" t="n"/>
      <c r="E14" s="21" t="n"/>
      <c r="F14" s="21" t="n"/>
      <c r="G14" s="21" t="n"/>
      <c r="H14" s="21" t="n"/>
      <c r="I14" s="21" t="n"/>
      <c r="J14" s="21" t="n"/>
      <c r="K14" s="22" t="n"/>
      <c r="L14" s="24" t="n"/>
      <c r="M14" s="24" t="n"/>
      <c r="N14" s="24" t="n"/>
      <c r="O14" s="22" t="n"/>
      <c r="P14" s="22" t="n"/>
      <c r="Q14" s="21" t="n"/>
      <c r="R14" s="44">
        <f>IF(OR(B14="",C14=""),"",B14+C14)</f>
        <v/>
      </c>
      <c r="S14" s="44">
        <f>IF(OR(B14="",D14=""),"",B14+D14)</f>
        <v/>
      </c>
      <c r="T14" s="26">
        <f>IF(L14="","",MAX(0,L14-IF(N14="",0,N14)))</f>
        <v/>
      </c>
      <c r="U14" s="27">
        <f>IF(A14="","",IF(OR(J14="Cancelada",J14="Solicitud"),"No exigible",IF(M14="","Sin definir",IF(N14&gt;=M14,"Recibida",IF(N14&gt;0,"Parcial","Pendiente")))))</f>
        <v/>
      </c>
      <c r="V14" s="27">
        <f>IF(A14="","",IF(J14&lt;&gt;"Bloqueo provisional","",IF(K14="","Falta vencimiento",IF(K14&lt;TODAY(),"BLOQUEO VENCIDO",IF(K14=TODAY(),"Vence hoy","Vigente")))))</f>
        <v/>
      </c>
      <c r="W14" s="27">
        <f>IF(OR(A14="",R14="",S14="",E14="",D14&lt;=C14),"",IF(SUMPRODUCT(($A$2:$A$201&lt;&gt;A14)*($E$2:$E$201=E14)*(($J$2:$J$201="Bloqueo provisional")+($J$2:$J$201="Confirmada")+($J$2:$J$201="Realizada"))*($R$2:$R$201&lt;S14)*($S$2:$S$201&gt;R14))&gt;0,"CONFLICTO","Sin conflicto"))</f>
        <v/>
      </c>
      <c r="X14" s="27">
        <f>IF(A14="","",IF(OR(B14="",C14="",D14="",E14="",F14="",G14="",H14="",J14="",D14&lt;=C14,W14="CONFLICTO"),"REVISAR","Correcto"))</f>
        <v/>
      </c>
    </row>
    <row r="15">
      <c r="A15" s="21" t="n"/>
      <c r="B15" s="22" t="n"/>
      <c r="C15" s="43" t="n"/>
      <c r="D15" s="43" t="n"/>
      <c r="E15" s="21" t="n"/>
      <c r="F15" s="21" t="n"/>
      <c r="G15" s="21" t="n"/>
      <c r="H15" s="21" t="n"/>
      <c r="I15" s="21" t="n"/>
      <c r="J15" s="21" t="n"/>
      <c r="K15" s="22" t="n"/>
      <c r="L15" s="24" t="n"/>
      <c r="M15" s="24" t="n"/>
      <c r="N15" s="24" t="n"/>
      <c r="O15" s="22" t="n"/>
      <c r="P15" s="22" t="n"/>
      <c r="Q15" s="21" t="n"/>
      <c r="R15" s="44">
        <f>IF(OR(B15="",C15=""),"",B15+C15)</f>
        <v/>
      </c>
      <c r="S15" s="44">
        <f>IF(OR(B15="",D15=""),"",B15+D15)</f>
        <v/>
      </c>
      <c r="T15" s="26">
        <f>IF(L15="","",MAX(0,L15-IF(N15="",0,N15)))</f>
        <v/>
      </c>
      <c r="U15" s="27">
        <f>IF(A15="","",IF(OR(J15="Cancelada",J15="Solicitud"),"No exigible",IF(M15="","Sin definir",IF(N15&gt;=M15,"Recibida",IF(N15&gt;0,"Parcial","Pendiente")))))</f>
        <v/>
      </c>
      <c r="V15" s="27">
        <f>IF(A15="","",IF(J15&lt;&gt;"Bloqueo provisional","",IF(K15="","Falta vencimiento",IF(K15&lt;TODAY(),"BLOQUEO VENCIDO",IF(K15=TODAY(),"Vence hoy","Vigente")))))</f>
        <v/>
      </c>
      <c r="W15" s="27">
        <f>IF(OR(A15="",R15="",S15="",E15="",D15&lt;=C15),"",IF(SUMPRODUCT(($A$2:$A$201&lt;&gt;A15)*($E$2:$E$201=E15)*(($J$2:$J$201="Bloqueo provisional")+($J$2:$J$201="Confirmada")+($J$2:$J$201="Realizada"))*($R$2:$R$201&lt;S15)*($S$2:$S$201&gt;R15))&gt;0,"CONFLICTO","Sin conflicto"))</f>
        <v/>
      </c>
      <c r="X15" s="27">
        <f>IF(A15="","",IF(OR(B15="",C15="",D15="",E15="",F15="",G15="",H15="",J15="",D15&lt;=C15,W15="CONFLICTO"),"REVISAR","Correcto"))</f>
        <v/>
      </c>
    </row>
    <row r="16">
      <c r="A16" s="21" t="n"/>
      <c r="B16" s="22" t="n"/>
      <c r="C16" s="43" t="n"/>
      <c r="D16" s="43" t="n"/>
      <c r="E16" s="21" t="n"/>
      <c r="F16" s="21" t="n"/>
      <c r="G16" s="21" t="n"/>
      <c r="H16" s="21" t="n"/>
      <c r="I16" s="21" t="n"/>
      <c r="J16" s="21" t="n"/>
      <c r="K16" s="22" t="n"/>
      <c r="L16" s="24" t="n"/>
      <c r="M16" s="24" t="n"/>
      <c r="N16" s="24" t="n"/>
      <c r="O16" s="22" t="n"/>
      <c r="P16" s="22" t="n"/>
      <c r="Q16" s="21" t="n"/>
      <c r="R16" s="44">
        <f>IF(OR(B16="",C16=""),"",B16+C16)</f>
        <v/>
      </c>
      <c r="S16" s="44">
        <f>IF(OR(B16="",D16=""),"",B16+D16)</f>
        <v/>
      </c>
      <c r="T16" s="26">
        <f>IF(L16="","",MAX(0,L16-IF(N16="",0,N16)))</f>
        <v/>
      </c>
      <c r="U16" s="27">
        <f>IF(A16="","",IF(OR(J16="Cancelada",J16="Solicitud"),"No exigible",IF(M16="","Sin definir",IF(N16&gt;=M16,"Recibida",IF(N16&gt;0,"Parcial","Pendiente")))))</f>
        <v/>
      </c>
      <c r="V16" s="27">
        <f>IF(A16="","",IF(J16&lt;&gt;"Bloqueo provisional","",IF(K16="","Falta vencimiento",IF(K16&lt;TODAY(),"BLOQUEO VENCIDO",IF(K16=TODAY(),"Vence hoy","Vigente")))))</f>
        <v/>
      </c>
      <c r="W16" s="27">
        <f>IF(OR(A16="",R16="",S16="",E16="",D16&lt;=C16),"",IF(SUMPRODUCT(($A$2:$A$201&lt;&gt;A16)*($E$2:$E$201=E16)*(($J$2:$J$201="Bloqueo provisional")+($J$2:$J$201="Confirmada")+($J$2:$J$201="Realizada"))*($R$2:$R$201&lt;S16)*($S$2:$S$201&gt;R16))&gt;0,"CONFLICTO","Sin conflicto"))</f>
        <v/>
      </c>
      <c r="X16" s="27">
        <f>IF(A16="","",IF(OR(B16="",C16="",D16="",E16="",F16="",G16="",H16="",J16="",D16&lt;=C16,W16="CONFLICTO"),"REVISAR","Correcto"))</f>
        <v/>
      </c>
    </row>
    <row r="17">
      <c r="A17" s="21" t="n"/>
      <c r="B17" s="22" t="n"/>
      <c r="C17" s="43" t="n"/>
      <c r="D17" s="43" t="n"/>
      <c r="E17" s="21" t="n"/>
      <c r="F17" s="21" t="n"/>
      <c r="G17" s="21" t="n"/>
      <c r="H17" s="21" t="n"/>
      <c r="I17" s="21" t="n"/>
      <c r="J17" s="21" t="n"/>
      <c r="K17" s="22" t="n"/>
      <c r="L17" s="24" t="n"/>
      <c r="M17" s="24" t="n"/>
      <c r="N17" s="24" t="n"/>
      <c r="O17" s="22" t="n"/>
      <c r="P17" s="22" t="n"/>
      <c r="Q17" s="21" t="n"/>
      <c r="R17" s="44">
        <f>IF(OR(B17="",C17=""),"",B17+C17)</f>
        <v/>
      </c>
      <c r="S17" s="44">
        <f>IF(OR(B17="",D17=""),"",B17+D17)</f>
        <v/>
      </c>
      <c r="T17" s="26">
        <f>IF(L17="","",MAX(0,L17-IF(N17="",0,N17)))</f>
        <v/>
      </c>
      <c r="U17" s="27">
        <f>IF(A17="","",IF(OR(J17="Cancelada",J17="Solicitud"),"No exigible",IF(M17="","Sin definir",IF(N17&gt;=M17,"Recibida",IF(N17&gt;0,"Parcial","Pendiente")))))</f>
        <v/>
      </c>
      <c r="V17" s="27">
        <f>IF(A17="","",IF(J17&lt;&gt;"Bloqueo provisional","",IF(K17="","Falta vencimiento",IF(K17&lt;TODAY(),"BLOQUEO VENCIDO",IF(K17=TODAY(),"Vence hoy","Vigente")))))</f>
        <v/>
      </c>
      <c r="W17" s="27">
        <f>IF(OR(A17="",R17="",S17="",E17="",D17&lt;=C17),"",IF(SUMPRODUCT(($A$2:$A$201&lt;&gt;A17)*($E$2:$E$201=E17)*(($J$2:$J$201="Bloqueo provisional")+($J$2:$J$201="Confirmada")+($J$2:$J$201="Realizada"))*($R$2:$R$201&lt;S17)*($S$2:$S$201&gt;R17))&gt;0,"CONFLICTO","Sin conflicto"))</f>
        <v/>
      </c>
      <c r="X17" s="27">
        <f>IF(A17="","",IF(OR(B17="",C17="",D17="",E17="",F17="",G17="",H17="",J17="",D17&lt;=C17,W17="CONFLICTO"),"REVISAR","Correcto"))</f>
        <v/>
      </c>
    </row>
    <row r="18">
      <c r="A18" s="21" t="n"/>
      <c r="B18" s="22" t="n"/>
      <c r="C18" s="43" t="n"/>
      <c r="D18" s="43" t="n"/>
      <c r="E18" s="21" t="n"/>
      <c r="F18" s="21" t="n"/>
      <c r="G18" s="21" t="n"/>
      <c r="H18" s="21" t="n"/>
      <c r="I18" s="21" t="n"/>
      <c r="J18" s="21" t="n"/>
      <c r="K18" s="22" t="n"/>
      <c r="L18" s="24" t="n"/>
      <c r="M18" s="24" t="n"/>
      <c r="N18" s="24" t="n"/>
      <c r="O18" s="22" t="n"/>
      <c r="P18" s="22" t="n"/>
      <c r="Q18" s="21" t="n"/>
      <c r="R18" s="44">
        <f>IF(OR(B18="",C18=""),"",B18+C18)</f>
        <v/>
      </c>
      <c r="S18" s="44">
        <f>IF(OR(B18="",D18=""),"",B18+D18)</f>
        <v/>
      </c>
      <c r="T18" s="26">
        <f>IF(L18="","",MAX(0,L18-IF(N18="",0,N18)))</f>
        <v/>
      </c>
      <c r="U18" s="27">
        <f>IF(A18="","",IF(OR(J18="Cancelada",J18="Solicitud"),"No exigible",IF(M18="","Sin definir",IF(N18&gt;=M18,"Recibida",IF(N18&gt;0,"Parcial","Pendiente")))))</f>
        <v/>
      </c>
      <c r="V18" s="27">
        <f>IF(A18="","",IF(J18&lt;&gt;"Bloqueo provisional","",IF(K18="","Falta vencimiento",IF(K18&lt;TODAY(),"BLOQUEO VENCIDO",IF(K18=TODAY(),"Vence hoy","Vigente")))))</f>
        <v/>
      </c>
      <c r="W18" s="27">
        <f>IF(OR(A18="",R18="",S18="",E18="",D18&lt;=C18),"",IF(SUMPRODUCT(($A$2:$A$201&lt;&gt;A18)*($E$2:$E$201=E18)*(($J$2:$J$201="Bloqueo provisional")+($J$2:$J$201="Confirmada")+($J$2:$J$201="Realizada"))*($R$2:$R$201&lt;S18)*($S$2:$S$201&gt;R18))&gt;0,"CONFLICTO","Sin conflicto"))</f>
        <v/>
      </c>
      <c r="X18" s="27">
        <f>IF(A18="","",IF(OR(B18="",C18="",D18="",E18="",F18="",G18="",H18="",J18="",D18&lt;=C18,W18="CONFLICTO"),"REVISAR","Correcto"))</f>
        <v/>
      </c>
    </row>
    <row r="19">
      <c r="A19" s="21" t="n"/>
      <c r="B19" s="22" t="n"/>
      <c r="C19" s="43" t="n"/>
      <c r="D19" s="43" t="n"/>
      <c r="E19" s="21" t="n"/>
      <c r="F19" s="21" t="n"/>
      <c r="G19" s="21" t="n"/>
      <c r="H19" s="21" t="n"/>
      <c r="I19" s="21" t="n"/>
      <c r="J19" s="21" t="n"/>
      <c r="K19" s="22" t="n"/>
      <c r="L19" s="24" t="n"/>
      <c r="M19" s="24" t="n"/>
      <c r="N19" s="24" t="n"/>
      <c r="O19" s="22" t="n"/>
      <c r="P19" s="22" t="n"/>
      <c r="Q19" s="21" t="n"/>
      <c r="R19" s="44">
        <f>IF(OR(B19="",C19=""),"",B19+C19)</f>
        <v/>
      </c>
      <c r="S19" s="44">
        <f>IF(OR(B19="",D19=""),"",B19+D19)</f>
        <v/>
      </c>
      <c r="T19" s="26">
        <f>IF(L19="","",MAX(0,L19-IF(N19="",0,N19)))</f>
        <v/>
      </c>
      <c r="U19" s="27">
        <f>IF(A19="","",IF(OR(J19="Cancelada",J19="Solicitud"),"No exigible",IF(M19="","Sin definir",IF(N19&gt;=M19,"Recibida",IF(N19&gt;0,"Parcial","Pendiente")))))</f>
        <v/>
      </c>
      <c r="V19" s="27">
        <f>IF(A19="","",IF(J19&lt;&gt;"Bloqueo provisional","",IF(K19="","Falta vencimiento",IF(K19&lt;TODAY(),"BLOQUEO VENCIDO",IF(K19=TODAY(),"Vence hoy","Vigente")))))</f>
        <v/>
      </c>
      <c r="W19" s="27">
        <f>IF(OR(A19="",R19="",S19="",E19="",D19&lt;=C19),"",IF(SUMPRODUCT(($A$2:$A$201&lt;&gt;A19)*($E$2:$E$201=E19)*(($J$2:$J$201="Bloqueo provisional")+($J$2:$J$201="Confirmada")+($J$2:$J$201="Realizada"))*($R$2:$R$201&lt;S19)*($S$2:$S$201&gt;R19))&gt;0,"CONFLICTO","Sin conflicto"))</f>
        <v/>
      </c>
      <c r="X19" s="27">
        <f>IF(A19="","",IF(OR(B19="",C19="",D19="",E19="",F19="",G19="",H19="",J19="",D19&lt;=C19,W19="CONFLICTO"),"REVISAR","Correcto"))</f>
        <v/>
      </c>
    </row>
    <row r="20">
      <c r="A20" s="21" t="n"/>
      <c r="B20" s="22" t="n"/>
      <c r="C20" s="43" t="n"/>
      <c r="D20" s="43" t="n"/>
      <c r="E20" s="21" t="n"/>
      <c r="F20" s="21" t="n"/>
      <c r="G20" s="21" t="n"/>
      <c r="H20" s="21" t="n"/>
      <c r="I20" s="21" t="n"/>
      <c r="J20" s="21" t="n"/>
      <c r="K20" s="22" t="n"/>
      <c r="L20" s="24" t="n"/>
      <c r="M20" s="24" t="n"/>
      <c r="N20" s="24" t="n"/>
      <c r="O20" s="22" t="n"/>
      <c r="P20" s="22" t="n"/>
      <c r="Q20" s="21" t="n"/>
      <c r="R20" s="44">
        <f>IF(OR(B20="",C20=""),"",B20+C20)</f>
        <v/>
      </c>
      <c r="S20" s="44">
        <f>IF(OR(B20="",D20=""),"",B20+D20)</f>
        <v/>
      </c>
      <c r="T20" s="26">
        <f>IF(L20="","",MAX(0,L20-IF(N20="",0,N20)))</f>
        <v/>
      </c>
      <c r="U20" s="27">
        <f>IF(A20="","",IF(OR(J20="Cancelada",J20="Solicitud"),"No exigible",IF(M20="","Sin definir",IF(N20&gt;=M20,"Recibida",IF(N20&gt;0,"Parcial","Pendiente")))))</f>
        <v/>
      </c>
      <c r="V20" s="27">
        <f>IF(A20="","",IF(J20&lt;&gt;"Bloqueo provisional","",IF(K20="","Falta vencimiento",IF(K20&lt;TODAY(),"BLOQUEO VENCIDO",IF(K20=TODAY(),"Vence hoy","Vigente")))))</f>
        <v/>
      </c>
      <c r="W20" s="27">
        <f>IF(OR(A20="",R20="",S20="",E20="",D20&lt;=C20),"",IF(SUMPRODUCT(($A$2:$A$201&lt;&gt;A20)*($E$2:$E$201=E20)*(($J$2:$J$201="Bloqueo provisional")+($J$2:$J$201="Confirmada")+($J$2:$J$201="Realizada"))*($R$2:$R$201&lt;S20)*($S$2:$S$201&gt;R20))&gt;0,"CONFLICTO","Sin conflicto"))</f>
        <v/>
      </c>
      <c r="X20" s="27">
        <f>IF(A20="","",IF(OR(B20="",C20="",D20="",E20="",F20="",G20="",H20="",J20="",D20&lt;=C20,W20="CONFLICTO"),"REVISAR","Correcto"))</f>
        <v/>
      </c>
    </row>
    <row r="21">
      <c r="A21" s="21" t="n"/>
      <c r="B21" s="22" t="n"/>
      <c r="C21" s="43" t="n"/>
      <c r="D21" s="43" t="n"/>
      <c r="E21" s="21" t="n"/>
      <c r="F21" s="21" t="n"/>
      <c r="G21" s="21" t="n"/>
      <c r="H21" s="21" t="n"/>
      <c r="I21" s="21" t="n"/>
      <c r="J21" s="21" t="n"/>
      <c r="K21" s="22" t="n"/>
      <c r="L21" s="24" t="n"/>
      <c r="M21" s="24" t="n"/>
      <c r="N21" s="24" t="n"/>
      <c r="O21" s="22" t="n"/>
      <c r="P21" s="22" t="n"/>
      <c r="Q21" s="21" t="n"/>
      <c r="R21" s="44">
        <f>IF(OR(B21="",C21=""),"",B21+C21)</f>
        <v/>
      </c>
      <c r="S21" s="44">
        <f>IF(OR(B21="",D21=""),"",B21+D21)</f>
        <v/>
      </c>
      <c r="T21" s="26">
        <f>IF(L21="","",MAX(0,L21-IF(N21="",0,N21)))</f>
        <v/>
      </c>
      <c r="U21" s="27">
        <f>IF(A21="","",IF(OR(J21="Cancelada",J21="Solicitud"),"No exigible",IF(M21="","Sin definir",IF(N21&gt;=M21,"Recibida",IF(N21&gt;0,"Parcial","Pendiente")))))</f>
        <v/>
      </c>
      <c r="V21" s="27">
        <f>IF(A21="","",IF(J21&lt;&gt;"Bloqueo provisional","",IF(K21="","Falta vencimiento",IF(K21&lt;TODAY(),"BLOQUEO VENCIDO",IF(K21=TODAY(),"Vence hoy","Vigente")))))</f>
        <v/>
      </c>
      <c r="W21" s="27">
        <f>IF(OR(A21="",R21="",S21="",E21="",D21&lt;=C21),"",IF(SUMPRODUCT(($A$2:$A$201&lt;&gt;A21)*($E$2:$E$201=E21)*(($J$2:$J$201="Bloqueo provisional")+($J$2:$J$201="Confirmada")+($J$2:$J$201="Realizada"))*($R$2:$R$201&lt;S21)*($S$2:$S$201&gt;R21))&gt;0,"CONFLICTO","Sin conflicto"))</f>
        <v/>
      </c>
      <c r="X21" s="27">
        <f>IF(A21="","",IF(OR(B21="",C21="",D21="",E21="",F21="",G21="",H21="",J21="",D21&lt;=C21,W21="CONFLICTO"),"REVISAR","Correcto"))</f>
        <v/>
      </c>
    </row>
    <row r="22">
      <c r="A22" s="21" t="n"/>
      <c r="B22" s="22" t="n"/>
      <c r="C22" s="43" t="n"/>
      <c r="D22" s="43" t="n"/>
      <c r="E22" s="21" t="n"/>
      <c r="F22" s="21" t="n"/>
      <c r="G22" s="21" t="n"/>
      <c r="H22" s="21" t="n"/>
      <c r="I22" s="21" t="n"/>
      <c r="J22" s="21" t="n"/>
      <c r="K22" s="22" t="n"/>
      <c r="L22" s="24" t="n"/>
      <c r="M22" s="24" t="n"/>
      <c r="N22" s="24" t="n"/>
      <c r="O22" s="22" t="n"/>
      <c r="P22" s="22" t="n"/>
      <c r="Q22" s="21" t="n"/>
      <c r="R22" s="44">
        <f>IF(OR(B22="",C22=""),"",B22+C22)</f>
        <v/>
      </c>
      <c r="S22" s="44">
        <f>IF(OR(B22="",D22=""),"",B22+D22)</f>
        <v/>
      </c>
      <c r="T22" s="26">
        <f>IF(L22="","",MAX(0,L22-IF(N22="",0,N22)))</f>
        <v/>
      </c>
      <c r="U22" s="27">
        <f>IF(A22="","",IF(OR(J22="Cancelada",J22="Solicitud"),"No exigible",IF(M22="","Sin definir",IF(N22&gt;=M22,"Recibida",IF(N22&gt;0,"Parcial","Pendiente")))))</f>
        <v/>
      </c>
      <c r="V22" s="27">
        <f>IF(A22="","",IF(J22&lt;&gt;"Bloqueo provisional","",IF(K22="","Falta vencimiento",IF(K22&lt;TODAY(),"BLOQUEO VENCIDO",IF(K22=TODAY(),"Vence hoy","Vigente")))))</f>
        <v/>
      </c>
      <c r="W22" s="27">
        <f>IF(OR(A22="",R22="",S22="",E22="",D22&lt;=C22),"",IF(SUMPRODUCT(($A$2:$A$201&lt;&gt;A22)*($E$2:$E$201=E22)*(($J$2:$J$201="Bloqueo provisional")+($J$2:$J$201="Confirmada")+($J$2:$J$201="Realizada"))*($R$2:$R$201&lt;S22)*($S$2:$S$201&gt;R22))&gt;0,"CONFLICTO","Sin conflicto"))</f>
        <v/>
      </c>
      <c r="X22" s="27">
        <f>IF(A22="","",IF(OR(B22="",C22="",D22="",E22="",F22="",G22="",H22="",J22="",D22&lt;=C22,W22="CONFLICTO"),"REVISAR","Correcto"))</f>
        <v/>
      </c>
    </row>
    <row r="23">
      <c r="A23" s="21" t="n"/>
      <c r="B23" s="22" t="n"/>
      <c r="C23" s="43" t="n"/>
      <c r="D23" s="43" t="n"/>
      <c r="E23" s="21" t="n"/>
      <c r="F23" s="21" t="n"/>
      <c r="G23" s="21" t="n"/>
      <c r="H23" s="21" t="n"/>
      <c r="I23" s="21" t="n"/>
      <c r="J23" s="21" t="n"/>
      <c r="K23" s="22" t="n"/>
      <c r="L23" s="24" t="n"/>
      <c r="M23" s="24" t="n"/>
      <c r="N23" s="24" t="n"/>
      <c r="O23" s="22" t="n"/>
      <c r="P23" s="22" t="n"/>
      <c r="Q23" s="21" t="n"/>
      <c r="R23" s="44">
        <f>IF(OR(B23="",C23=""),"",B23+C23)</f>
        <v/>
      </c>
      <c r="S23" s="44">
        <f>IF(OR(B23="",D23=""),"",B23+D23)</f>
        <v/>
      </c>
      <c r="T23" s="26">
        <f>IF(L23="","",MAX(0,L23-IF(N23="",0,N23)))</f>
        <v/>
      </c>
      <c r="U23" s="27">
        <f>IF(A23="","",IF(OR(J23="Cancelada",J23="Solicitud"),"No exigible",IF(M23="","Sin definir",IF(N23&gt;=M23,"Recibida",IF(N23&gt;0,"Parcial","Pendiente")))))</f>
        <v/>
      </c>
      <c r="V23" s="27">
        <f>IF(A23="","",IF(J23&lt;&gt;"Bloqueo provisional","",IF(K23="","Falta vencimiento",IF(K23&lt;TODAY(),"BLOQUEO VENCIDO",IF(K23=TODAY(),"Vence hoy","Vigente")))))</f>
        <v/>
      </c>
      <c r="W23" s="27">
        <f>IF(OR(A23="",R23="",S23="",E23="",D23&lt;=C23),"",IF(SUMPRODUCT(($A$2:$A$201&lt;&gt;A23)*($E$2:$E$201=E23)*(($J$2:$J$201="Bloqueo provisional")+($J$2:$J$201="Confirmada")+($J$2:$J$201="Realizada"))*($R$2:$R$201&lt;S23)*($S$2:$S$201&gt;R23))&gt;0,"CONFLICTO","Sin conflicto"))</f>
        <v/>
      </c>
      <c r="X23" s="27">
        <f>IF(A23="","",IF(OR(B23="",C23="",D23="",E23="",F23="",G23="",H23="",J23="",D23&lt;=C23,W23="CONFLICTO"),"REVISAR","Correcto"))</f>
        <v/>
      </c>
    </row>
    <row r="24">
      <c r="A24" s="21" t="n"/>
      <c r="B24" s="22" t="n"/>
      <c r="C24" s="43" t="n"/>
      <c r="D24" s="43" t="n"/>
      <c r="E24" s="21" t="n"/>
      <c r="F24" s="21" t="n"/>
      <c r="G24" s="21" t="n"/>
      <c r="H24" s="21" t="n"/>
      <c r="I24" s="21" t="n"/>
      <c r="J24" s="21" t="n"/>
      <c r="K24" s="22" t="n"/>
      <c r="L24" s="24" t="n"/>
      <c r="M24" s="24" t="n"/>
      <c r="N24" s="24" t="n"/>
      <c r="O24" s="22" t="n"/>
      <c r="P24" s="22" t="n"/>
      <c r="Q24" s="21" t="n"/>
      <c r="R24" s="44">
        <f>IF(OR(B24="",C24=""),"",B24+C24)</f>
        <v/>
      </c>
      <c r="S24" s="44">
        <f>IF(OR(B24="",D24=""),"",B24+D24)</f>
        <v/>
      </c>
      <c r="T24" s="26">
        <f>IF(L24="","",MAX(0,L24-IF(N24="",0,N24)))</f>
        <v/>
      </c>
      <c r="U24" s="27">
        <f>IF(A24="","",IF(OR(J24="Cancelada",J24="Solicitud"),"No exigible",IF(M24="","Sin definir",IF(N24&gt;=M24,"Recibida",IF(N24&gt;0,"Parcial","Pendiente")))))</f>
        <v/>
      </c>
      <c r="V24" s="27">
        <f>IF(A24="","",IF(J24&lt;&gt;"Bloqueo provisional","",IF(K24="","Falta vencimiento",IF(K24&lt;TODAY(),"BLOQUEO VENCIDO",IF(K24=TODAY(),"Vence hoy","Vigente")))))</f>
        <v/>
      </c>
      <c r="W24" s="27">
        <f>IF(OR(A24="",R24="",S24="",E24="",D24&lt;=C24),"",IF(SUMPRODUCT(($A$2:$A$201&lt;&gt;A24)*($E$2:$E$201=E24)*(($J$2:$J$201="Bloqueo provisional")+($J$2:$J$201="Confirmada")+($J$2:$J$201="Realizada"))*($R$2:$R$201&lt;S24)*($S$2:$S$201&gt;R24))&gt;0,"CONFLICTO","Sin conflicto"))</f>
        <v/>
      </c>
      <c r="X24" s="27">
        <f>IF(A24="","",IF(OR(B24="",C24="",D24="",E24="",F24="",G24="",H24="",J24="",D24&lt;=C24,W24="CONFLICTO"),"REVISAR","Correcto"))</f>
        <v/>
      </c>
    </row>
    <row r="25">
      <c r="A25" s="21" t="n"/>
      <c r="B25" s="22" t="n"/>
      <c r="C25" s="43" t="n"/>
      <c r="D25" s="43" t="n"/>
      <c r="E25" s="21" t="n"/>
      <c r="F25" s="21" t="n"/>
      <c r="G25" s="21" t="n"/>
      <c r="H25" s="21" t="n"/>
      <c r="I25" s="21" t="n"/>
      <c r="J25" s="21" t="n"/>
      <c r="K25" s="22" t="n"/>
      <c r="L25" s="24" t="n"/>
      <c r="M25" s="24" t="n"/>
      <c r="N25" s="24" t="n"/>
      <c r="O25" s="22" t="n"/>
      <c r="P25" s="22" t="n"/>
      <c r="Q25" s="21" t="n"/>
      <c r="R25" s="44">
        <f>IF(OR(B25="",C25=""),"",B25+C25)</f>
        <v/>
      </c>
      <c r="S25" s="44">
        <f>IF(OR(B25="",D25=""),"",B25+D25)</f>
        <v/>
      </c>
      <c r="T25" s="26">
        <f>IF(L25="","",MAX(0,L25-IF(N25="",0,N25)))</f>
        <v/>
      </c>
      <c r="U25" s="27">
        <f>IF(A25="","",IF(OR(J25="Cancelada",J25="Solicitud"),"No exigible",IF(M25="","Sin definir",IF(N25&gt;=M25,"Recibida",IF(N25&gt;0,"Parcial","Pendiente")))))</f>
        <v/>
      </c>
      <c r="V25" s="27">
        <f>IF(A25="","",IF(J25&lt;&gt;"Bloqueo provisional","",IF(K25="","Falta vencimiento",IF(K25&lt;TODAY(),"BLOQUEO VENCIDO",IF(K25=TODAY(),"Vence hoy","Vigente")))))</f>
        <v/>
      </c>
      <c r="W25" s="27">
        <f>IF(OR(A25="",R25="",S25="",E25="",D25&lt;=C25),"",IF(SUMPRODUCT(($A$2:$A$201&lt;&gt;A25)*($E$2:$E$201=E25)*(($J$2:$J$201="Bloqueo provisional")+($J$2:$J$201="Confirmada")+($J$2:$J$201="Realizada"))*($R$2:$R$201&lt;S25)*($S$2:$S$201&gt;R25))&gt;0,"CONFLICTO","Sin conflicto"))</f>
        <v/>
      </c>
      <c r="X25" s="27">
        <f>IF(A25="","",IF(OR(B25="",C25="",D25="",E25="",F25="",G25="",H25="",J25="",D25&lt;=C25,W25="CONFLICTO"),"REVISAR","Correcto"))</f>
        <v/>
      </c>
    </row>
    <row r="26">
      <c r="A26" s="21" t="n"/>
      <c r="B26" s="22" t="n"/>
      <c r="C26" s="43" t="n"/>
      <c r="D26" s="43" t="n"/>
      <c r="E26" s="21" t="n"/>
      <c r="F26" s="21" t="n"/>
      <c r="G26" s="21" t="n"/>
      <c r="H26" s="21" t="n"/>
      <c r="I26" s="21" t="n"/>
      <c r="J26" s="21" t="n"/>
      <c r="K26" s="22" t="n"/>
      <c r="L26" s="24" t="n"/>
      <c r="M26" s="24" t="n"/>
      <c r="N26" s="24" t="n"/>
      <c r="O26" s="22" t="n"/>
      <c r="P26" s="22" t="n"/>
      <c r="Q26" s="21" t="n"/>
      <c r="R26" s="44">
        <f>IF(OR(B26="",C26=""),"",B26+C26)</f>
        <v/>
      </c>
      <c r="S26" s="44">
        <f>IF(OR(B26="",D26=""),"",B26+D26)</f>
        <v/>
      </c>
      <c r="T26" s="26">
        <f>IF(L26="","",MAX(0,L26-IF(N26="",0,N26)))</f>
        <v/>
      </c>
      <c r="U26" s="27">
        <f>IF(A26="","",IF(OR(J26="Cancelada",J26="Solicitud"),"No exigible",IF(M26="","Sin definir",IF(N26&gt;=M26,"Recibida",IF(N26&gt;0,"Parcial","Pendiente")))))</f>
        <v/>
      </c>
      <c r="V26" s="27">
        <f>IF(A26="","",IF(J26&lt;&gt;"Bloqueo provisional","",IF(K26="","Falta vencimiento",IF(K26&lt;TODAY(),"BLOQUEO VENCIDO",IF(K26=TODAY(),"Vence hoy","Vigente")))))</f>
        <v/>
      </c>
      <c r="W26" s="27">
        <f>IF(OR(A26="",R26="",S26="",E26="",D26&lt;=C26),"",IF(SUMPRODUCT(($A$2:$A$201&lt;&gt;A26)*($E$2:$E$201=E26)*(($J$2:$J$201="Bloqueo provisional")+($J$2:$J$201="Confirmada")+($J$2:$J$201="Realizada"))*($R$2:$R$201&lt;S26)*($S$2:$S$201&gt;R26))&gt;0,"CONFLICTO","Sin conflicto"))</f>
        <v/>
      </c>
      <c r="X26" s="27">
        <f>IF(A26="","",IF(OR(B26="",C26="",D26="",E26="",F26="",G26="",H26="",J26="",D26&lt;=C26,W26="CONFLICTO"),"REVISAR","Correcto"))</f>
        <v/>
      </c>
    </row>
    <row r="27">
      <c r="A27" s="21" t="n"/>
      <c r="B27" s="22" t="n"/>
      <c r="C27" s="43" t="n"/>
      <c r="D27" s="43" t="n"/>
      <c r="E27" s="21" t="n"/>
      <c r="F27" s="21" t="n"/>
      <c r="G27" s="21" t="n"/>
      <c r="H27" s="21" t="n"/>
      <c r="I27" s="21" t="n"/>
      <c r="J27" s="21" t="n"/>
      <c r="K27" s="22" t="n"/>
      <c r="L27" s="24" t="n"/>
      <c r="M27" s="24" t="n"/>
      <c r="N27" s="24" t="n"/>
      <c r="O27" s="22" t="n"/>
      <c r="P27" s="22" t="n"/>
      <c r="Q27" s="21" t="n"/>
      <c r="R27" s="44">
        <f>IF(OR(B27="",C27=""),"",B27+C27)</f>
        <v/>
      </c>
      <c r="S27" s="44">
        <f>IF(OR(B27="",D27=""),"",B27+D27)</f>
        <v/>
      </c>
      <c r="T27" s="26">
        <f>IF(L27="","",MAX(0,L27-IF(N27="",0,N27)))</f>
        <v/>
      </c>
      <c r="U27" s="27">
        <f>IF(A27="","",IF(OR(J27="Cancelada",J27="Solicitud"),"No exigible",IF(M27="","Sin definir",IF(N27&gt;=M27,"Recibida",IF(N27&gt;0,"Parcial","Pendiente")))))</f>
        <v/>
      </c>
      <c r="V27" s="27">
        <f>IF(A27="","",IF(J27&lt;&gt;"Bloqueo provisional","",IF(K27="","Falta vencimiento",IF(K27&lt;TODAY(),"BLOQUEO VENCIDO",IF(K27=TODAY(),"Vence hoy","Vigente")))))</f>
        <v/>
      </c>
      <c r="W27" s="27">
        <f>IF(OR(A27="",R27="",S27="",E27="",D27&lt;=C27),"",IF(SUMPRODUCT(($A$2:$A$201&lt;&gt;A27)*($E$2:$E$201=E27)*(($J$2:$J$201="Bloqueo provisional")+($J$2:$J$201="Confirmada")+($J$2:$J$201="Realizada"))*($R$2:$R$201&lt;S27)*($S$2:$S$201&gt;R27))&gt;0,"CONFLICTO","Sin conflicto"))</f>
        <v/>
      </c>
      <c r="X27" s="27">
        <f>IF(A27="","",IF(OR(B27="",C27="",D27="",E27="",F27="",G27="",H27="",J27="",D27&lt;=C27,W27="CONFLICTO"),"REVISAR","Correcto"))</f>
        <v/>
      </c>
    </row>
    <row r="28">
      <c r="A28" s="21" t="n"/>
      <c r="B28" s="22" t="n"/>
      <c r="C28" s="43" t="n"/>
      <c r="D28" s="43" t="n"/>
      <c r="E28" s="21" t="n"/>
      <c r="F28" s="21" t="n"/>
      <c r="G28" s="21" t="n"/>
      <c r="H28" s="21" t="n"/>
      <c r="I28" s="21" t="n"/>
      <c r="J28" s="21" t="n"/>
      <c r="K28" s="22" t="n"/>
      <c r="L28" s="24" t="n"/>
      <c r="M28" s="24" t="n"/>
      <c r="N28" s="24" t="n"/>
      <c r="O28" s="22" t="n"/>
      <c r="P28" s="22" t="n"/>
      <c r="Q28" s="21" t="n"/>
      <c r="R28" s="44">
        <f>IF(OR(B28="",C28=""),"",B28+C28)</f>
        <v/>
      </c>
      <c r="S28" s="44">
        <f>IF(OR(B28="",D28=""),"",B28+D28)</f>
        <v/>
      </c>
      <c r="T28" s="26">
        <f>IF(L28="","",MAX(0,L28-IF(N28="",0,N28)))</f>
        <v/>
      </c>
      <c r="U28" s="27">
        <f>IF(A28="","",IF(OR(J28="Cancelada",J28="Solicitud"),"No exigible",IF(M28="","Sin definir",IF(N28&gt;=M28,"Recibida",IF(N28&gt;0,"Parcial","Pendiente")))))</f>
        <v/>
      </c>
      <c r="V28" s="27">
        <f>IF(A28="","",IF(J28&lt;&gt;"Bloqueo provisional","",IF(K28="","Falta vencimiento",IF(K28&lt;TODAY(),"BLOQUEO VENCIDO",IF(K28=TODAY(),"Vence hoy","Vigente")))))</f>
        <v/>
      </c>
      <c r="W28" s="27">
        <f>IF(OR(A28="",R28="",S28="",E28="",D28&lt;=C28),"",IF(SUMPRODUCT(($A$2:$A$201&lt;&gt;A28)*($E$2:$E$201=E28)*(($J$2:$J$201="Bloqueo provisional")+($J$2:$J$201="Confirmada")+($J$2:$J$201="Realizada"))*($R$2:$R$201&lt;S28)*($S$2:$S$201&gt;R28))&gt;0,"CONFLICTO","Sin conflicto"))</f>
        <v/>
      </c>
      <c r="X28" s="27">
        <f>IF(A28="","",IF(OR(B28="",C28="",D28="",E28="",F28="",G28="",H28="",J28="",D28&lt;=C28,W28="CONFLICTO"),"REVISAR","Correcto"))</f>
        <v/>
      </c>
    </row>
    <row r="29">
      <c r="A29" s="21" t="n"/>
      <c r="B29" s="22" t="n"/>
      <c r="C29" s="43" t="n"/>
      <c r="D29" s="43" t="n"/>
      <c r="E29" s="21" t="n"/>
      <c r="F29" s="21" t="n"/>
      <c r="G29" s="21" t="n"/>
      <c r="H29" s="21" t="n"/>
      <c r="I29" s="21" t="n"/>
      <c r="J29" s="21" t="n"/>
      <c r="K29" s="22" t="n"/>
      <c r="L29" s="24" t="n"/>
      <c r="M29" s="24" t="n"/>
      <c r="N29" s="24" t="n"/>
      <c r="O29" s="22" t="n"/>
      <c r="P29" s="22" t="n"/>
      <c r="Q29" s="21" t="n"/>
      <c r="R29" s="44">
        <f>IF(OR(B29="",C29=""),"",B29+C29)</f>
        <v/>
      </c>
      <c r="S29" s="44">
        <f>IF(OR(B29="",D29=""),"",B29+D29)</f>
        <v/>
      </c>
      <c r="T29" s="26">
        <f>IF(L29="","",MAX(0,L29-IF(N29="",0,N29)))</f>
        <v/>
      </c>
      <c r="U29" s="27">
        <f>IF(A29="","",IF(OR(J29="Cancelada",J29="Solicitud"),"No exigible",IF(M29="","Sin definir",IF(N29&gt;=M29,"Recibida",IF(N29&gt;0,"Parcial","Pendiente")))))</f>
        <v/>
      </c>
      <c r="V29" s="27">
        <f>IF(A29="","",IF(J29&lt;&gt;"Bloqueo provisional","",IF(K29="","Falta vencimiento",IF(K29&lt;TODAY(),"BLOQUEO VENCIDO",IF(K29=TODAY(),"Vence hoy","Vigente")))))</f>
        <v/>
      </c>
      <c r="W29" s="27">
        <f>IF(OR(A29="",R29="",S29="",E29="",D29&lt;=C29),"",IF(SUMPRODUCT(($A$2:$A$201&lt;&gt;A29)*($E$2:$E$201=E29)*(($J$2:$J$201="Bloqueo provisional")+($J$2:$J$201="Confirmada")+($J$2:$J$201="Realizada"))*($R$2:$R$201&lt;S29)*($S$2:$S$201&gt;R29))&gt;0,"CONFLICTO","Sin conflicto"))</f>
        <v/>
      </c>
      <c r="X29" s="27">
        <f>IF(A29="","",IF(OR(B29="",C29="",D29="",E29="",F29="",G29="",H29="",J29="",D29&lt;=C29,W29="CONFLICTO"),"REVISAR","Correcto"))</f>
        <v/>
      </c>
    </row>
    <row r="30">
      <c r="A30" s="21" t="n"/>
      <c r="B30" s="22" t="n"/>
      <c r="C30" s="43" t="n"/>
      <c r="D30" s="43" t="n"/>
      <c r="E30" s="21" t="n"/>
      <c r="F30" s="21" t="n"/>
      <c r="G30" s="21" t="n"/>
      <c r="H30" s="21" t="n"/>
      <c r="I30" s="21" t="n"/>
      <c r="J30" s="21" t="n"/>
      <c r="K30" s="22" t="n"/>
      <c r="L30" s="24" t="n"/>
      <c r="M30" s="24" t="n"/>
      <c r="N30" s="24" t="n"/>
      <c r="O30" s="22" t="n"/>
      <c r="P30" s="22" t="n"/>
      <c r="Q30" s="21" t="n"/>
      <c r="R30" s="44">
        <f>IF(OR(B30="",C30=""),"",B30+C30)</f>
        <v/>
      </c>
      <c r="S30" s="44">
        <f>IF(OR(B30="",D30=""),"",B30+D30)</f>
        <v/>
      </c>
      <c r="T30" s="26">
        <f>IF(L30="","",MAX(0,L30-IF(N30="",0,N30)))</f>
        <v/>
      </c>
      <c r="U30" s="27">
        <f>IF(A30="","",IF(OR(J30="Cancelada",J30="Solicitud"),"No exigible",IF(M30="","Sin definir",IF(N30&gt;=M30,"Recibida",IF(N30&gt;0,"Parcial","Pendiente")))))</f>
        <v/>
      </c>
      <c r="V30" s="27">
        <f>IF(A30="","",IF(J30&lt;&gt;"Bloqueo provisional","",IF(K30="","Falta vencimiento",IF(K30&lt;TODAY(),"BLOQUEO VENCIDO",IF(K30=TODAY(),"Vence hoy","Vigente")))))</f>
        <v/>
      </c>
      <c r="W30" s="27">
        <f>IF(OR(A30="",R30="",S30="",E30="",D30&lt;=C30),"",IF(SUMPRODUCT(($A$2:$A$201&lt;&gt;A30)*($E$2:$E$201=E30)*(($J$2:$J$201="Bloqueo provisional")+($J$2:$J$201="Confirmada")+($J$2:$J$201="Realizada"))*($R$2:$R$201&lt;S30)*($S$2:$S$201&gt;R30))&gt;0,"CONFLICTO","Sin conflicto"))</f>
        <v/>
      </c>
      <c r="X30" s="27">
        <f>IF(A30="","",IF(OR(B30="",C30="",D30="",E30="",F30="",G30="",H30="",J30="",D30&lt;=C30,W30="CONFLICTO"),"REVISAR","Correcto"))</f>
        <v/>
      </c>
    </row>
    <row r="31">
      <c r="A31" s="21" t="n"/>
      <c r="B31" s="22" t="n"/>
      <c r="C31" s="43" t="n"/>
      <c r="D31" s="43" t="n"/>
      <c r="E31" s="21" t="n"/>
      <c r="F31" s="21" t="n"/>
      <c r="G31" s="21" t="n"/>
      <c r="H31" s="21" t="n"/>
      <c r="I31" s="21" t="n"/>
      <c r="J31" s="21" t="n"/>
      <c r="K31" s="22" t="n"/>
      <c r="L31" s="24" t="n"/>
      <c r="M31" s="24" t="n"/>
      <c r="N31" s="24" t="n"/>
      <c r="O31" s="22" t="n"/>
      <c r="P31" s="22" t="n"/>
      <c r="Q31" s="21" t="n"/>
      <c r="R31" s="44">
        <f>IF(OR(B31="",C31=""),"",B31+C31)</f>
        <v/>
      </c>
      <c r="S31" s="44">
        <f>IF(OR(B31="",D31=""),"",B31+D31)</f>
        <v/>
      </c>
      <c r="T31" s="26">
        <f>IF(L31="","",MAX(0,L31-IF(N31="",0,N31)))</f>
        <v/>
      </c>
      <c r="U31" s="27">
        <f>IF(A31="","",IF(OR(J31="Cancelada",J31="Solicitud"),"No exigible",IF(M31="","Sin definir",IF(N31&gt;=M31,"Recibida",IF(N31&gt;0,"Parcial","Pendiente")))))</f>
        <v/>
      </c>
      <c r="V31" s="27">
        <f>IF(A31="","",IF(J31&lt;&gt;"Bloqueo provisional","",IF(K31="","Falta vencimiento",IF(K31&lt;TODAY(),"BLOQUEO VENCIDO",IF(K31=TODAY(),"Vence hoy","Vigente")))))</f>
        <v/>
      </c>
      <c r="W31" s="27">
        <f>IF(OR(A31="",R31="",S31="",E31="",D31&lt;=C31),"",IF(SUMPRODUCT(($A$2:$A$201&lt;&gt;A31)*($E$2:$E$201=E31)*(($J$2:$J$201="Bloqueo provisional")+($J$2:$J$201="Confirmada")+($J$2:$J$201="Realizada"))*($R$2:$R$201&lt;S31)*($S$2:$S$201&gt;R31))&gt;0,"CONFLICTO","Sin conflicto"))</f>
        <v/>
      </c>
      <c r="X31" s="27">
        <f>IF(A31="","",IF(OR(B31="",C31="",D31="",E31="",F31="",G31="",H31="",J31="",D31&lt;=C31,W31="CONFLICTO"),"REVISAR","Correcto"))</f>
        <v/>
      </c>
    </row>
    <row r="32">
      <c r="A32" s="21" t="n"/>
      <c r="B32" s="22" t="n"/>
      <c r="C32" s="43" t="n"/>
      <c r="D32" s="43" t="n"/>
      <c r="E32" s="21" t="n"/>
      <c r="F32" s="21" t="n"/>
      <c r="G32" s="21" t="n"/>
      <c r="H32" s="21" t="n"/>
      <c r="I32" s="21" t="n"/>
      <c r="J32" s="21" t="n"/>
      <c r="K32" s="22" t="n"/>
      <c r="L32" s="24" t="n"/>
      <c r="M32" s="24" t="n"/>
      <c r="N32" s="24" t="n"/>
      <c r="O32" s="22" t="n"/>
      <c r="P32" s="22" t="n"/>
      <c r="Q32" s="21" t="n"/>
      <c r="R32" s="44">
        <f>IF(OR(B32="",C32=""),"",B32+C32)</f>
        <v/>
      </c>
      <c r="S32" s="44">
        <f>IF(OR(B32="",D32=""),"",B32+D32)</f>
        <v/>
      </c>
      <c r="T32" s="26">
        <f>IF(L32="","",MAX(0,L32-IF(N32="",0,N32)))</f>
        <v/>
      </c>
      <c r="U32" s="27">
        <f>IF(A32="","",IF(OR(J32="Cancelada",J32="Solicitud"),"No exigible",IF(M32="","Sin definir",IF(N32&gt;=M32,"Recibida",IF(N32&gt;0,"Parcial","Pendiente")))))</f>
        <v/>
      </c>
      <c r="V32" s="27">
        <f>IF(A32="","",IF(J32&lt;&gt;"Bloqueo provisional","",IF(K32="","Falta vencimiento",IF(K32&lt;TODAY(),"BLOQUEO VENCIDO",IF(K32=TODAY(),"Vence hoy","Vigente")))))</f>
        <v/>
      </c>
      <c r="W32" s="27">
        <f>IF(OR(A32="",R32="",S32="",E32="",D32&lt;=C32),"",IF(SUMPRODUCT(($A$2:$A$201&lt;&gt;A32)*($E$2:$E$201=E32)*(($J$2:$J$201="Bloqueo provisional")+($J$2:$J$201="Confirmada")+($J$2:$J$201="Realizada"))*($R$2:$R$201&lt;S32)*($S$2:$S$201&gt;R32))&gt;0,"CONFLICTO","Sin conflicto"))</f>
        <v/>
      </c>
      <c r="X32" s="27">
        <f>IF(A32="","",IF(OR(B32="",C32="",D32="",E32="",F32="",G32="",H32="",J32="",D32&lt;=C32,W32="CONFLICTO"),"REVISAR","Correcto"))</f>
        <v/>
      </c>
    </row>
    <row r="33">
      <c r="A33" s="21" t="n"/>
      <c r="B33" s="22" t="n"/>
      <c r="C33" s="43" t="n"/>
      <c r="D33" s="43" t="n"/>
      <c r="E33" s="21" t="n"/>
      <c r="F33" s="21" t="n"/>
      <c r="G33" s="21" t="n"/>
      <c r="H33" s="21" t="n"/>
      <c r="I33" s="21" t="n"/>
      <c r="J33" s="21" t="n"/>
      <c r="K33" s="22" t="n"/>
      <c r="L33" s="24" t="n"/>
      <c r="M33" s="24" t="n"/>
      <c r="N33" s="24" t="n"/>
      <c r="O33" s="22" t="n"/>
      <c r="P33" s="22" t="n"/>
      <c r="Q33" s="21" t="n"/>
      <c r="R33" s="44">
        <f>IF(OR(B33="",C33=""),"",B33+C33)</f>
        <v/>
      </c>
      <c r="S33" s="44">
        <f>IF(OR(B33="",D33=""),"",B33+D33)</f>
        <v/>
      </c>
      <c r="T33" s="26">
        <f>IF(L33="","",MAX(0,L33-IF(N33="",0,N33)))</f>
        <v/>
      </c>
      <c r="U33" s="27">
        <f>IF(A33="","",IF(OR(J33="Cancelada",J33="Solicitud"),"No exigible",IF(M33="","Sin definir",IF(N33&gt;=M33,"Recibida",IF(N33&gt;0,"Parcial","Pendiente")))))</f>
        <v/>
      </c>
      <c r="V33" s="27">
        <f>IF(A33="","",IF(J33&lt;&gt;"Bloqueo provisional","",IF(K33="","Falta vencimiento",IF(K33&lt;TODAY(),"BLOQUEO VENCIDO",IF(K33=TODAY(),"Vence hoy","Vigente")))))</f>
        <v/>
      </c>
      <c r="W33" s="27">
        <f>IF(OR(A33="",R33="",S33="",E33="",D33&lt;=C33),"",IF(SUMPRODUCT(($A$2:$A$201&lt;&gt;A33)*($E$2:$E$201=E33)*(($J$2:$J$201="Bloqueo provisional")+($J$2:$J$201="Confirmada")+($J$2:$J$201="Realizada"))*($R$2:$R$201&lt;S33)*($S$2:$S$201&gt;R33))&gt;0,"CONFLICTO","Sin conflicto"))</f>
        <v/>
      </c>
      <c r="X33" s="27">
        <f>IF(A33="","",IF(OR(B33="",C33="",D33="",E33="",F33="",G33="",H33="",J33="",D33&lt;=C33,W33="CONFLICTO"),"REVISAR","Correcto"))</f>
        <v/>
      </c>
    </row>
    <row r="34">
      <c r="A34" s="21" t="n"/>
      <c r="B34" s="22" t="n"/>
      <c r="C34" s="43" t="n"/>
      <c r="D34" s="43" t="n"/>
      <c r="E34" s="21" t="n"/>
      <c r="F34" s="21" t="n"/>
      <c r="G34" s="21" t="n"/>
      <c r="H34" s="21" t="n"/>
      <c r="I34" s="21" t="n"/>
      <c r="J34" s="21" t="n"/>
      <c r="K34" s="22" t="n"/>
      <c r="L34" s="24" t="n"/>
      <c r="M34" s="24" t="n"/>
      <c r="N34" s="24" t="n"/>
      <c r="O34" s="22" t="n"/>
      <c r="P34" s="22" t="n"/>
      <c r="Q34" s="21" t="n"/>
      <c r="R34" s="44">
        <f>IF(OR(B34="",C34=""),"",B34+C34)</f>
        <v/>
      </c>
      <c r="S34" s="44">
        <f>IF(OR(B34="",D34=""),"",B34+D34)</f>
        <v/>
      </c>
      <c r="T34" s="26">
        <f>IF(L34="","",MAX(0,L34-IF(N34="",0,N34)))</f>
        <v/>
      </c>
      <c r="U34" s="27">
        <f>IF(A34="","",IF(OR(J34="Cancelada",J34="Solicitud"),"No exigible",IF(M34="","Sin definir",IF(N34&gt;=M34,"Recibida",IF(N34&gt;0,"Parcial","Pendiente")))))</f>
        <v/>
      </c>
      <c r="V34" s="27">
        <f>IF(A34="","",IF(J34&lt;&gt;"Bloqueo provisional","",IF(K34="","Falta vencimiento",IF(K34&lt;TODAY(),"BLOQUEO VENCIDO",IF(K34=TODAY(),"Vence hoy","Vigente")))))</f>
        <v/>
      </c>
      <c r="W34" s="27">
        <f>IF(OR(A34="",R34="",S34="",E34="",D34&lt;=C34),"",IF(SUMPRODUCT(($A$2:$A$201&lt;&gt;A34)*($E$2:$E$201=E34)*(($J$2:$J$201="Bloqueo provisional")+($J$2:$J$201="Confirmada")+($J$2:$J$201="Realizada"))*($R$2:$R$201&lt;S34)*($S$2:$S$201&gt;R34))&gt;0,"CONFLICTO","Sin conflicto"))</f>
        <v/>
      </c>
      <c r="X34" s="27">
        <f>IF(A34="","",IF(OR(B34="",C34="",D34="",E34="",F34="",G34="",H34="",J34="",D34&lt;=C34,W34="CONFLICTO"),"REVISAR","Correcto"))</f>
        <v/>
      </c>
    </row>
    <row r="35">
      <c r="A35" s="21" t="n"/>
      <c r="B35" s="22" t="n"/>
      <c r="C35" s="43" t="n"/>
      <c r="D35" s="43" t="n"/>
      <c r="E35" s="21" t="n"/>
      <c r="F35" s="21" t="n"/>
      <c r="G35" s="21" t="n"/>
      <c r="H35" s="21" t="n"/>
      <c r="I35" s="21" t="n"/>
      <c r="J35" s="21" t="n"/>
      <c r="K35" s="22" t="n"/>
      <c r="L35" s="24" t="n"/>
      <c r="M35" s="24" t="n"/>
      <c r="N35" s="24" t="n"/>
      <c r="O35" s="22" t="n"/>
      <c r="P35" s="22" t="n"/>
      <c r="Q35" s="21" t="n"/>
      <c r="R35" s="44">
        <f>IF(OR(B35="",C35=""),"",B35+C35)</f>
        <v/>
      </c>
      <c r="S35" s="44">
        <f>IF(OR(B35="",D35=""),"",B35+D35)</f>
        <v/>
      </c>
      <c r="T35" s="26">
        <f>IF(L35="","",MAX(0,L35-IF(N35="",0,N35)))</f>
        <v/>
      </c>
      <c r="U35" s="27">
        <f>IF(A35="","",IF(OR(J35="Cancelada",J35="Solicitud"),"No exigible",IF(M35="","Sin definir",IF(N35&gt;=M35,"Recibida",IF(N35&gt;0,"Parcial","Pendiente")))))</f>
        <v/>
      </c>
      <c r="V35" s="27">
        <f>IF(A35="","",IF(J35&lt;&gt;"Bloqueo provisional","",IF(K35="","Falta vencimiento",IF(K35&lt;TODAY(),"BLOQUEO VENCIDO",IF(K35=TODAY(),"Vence hoy","Vigente")))))</f>
        <v/>
      </c>
      <c r="W35" s="27">
        <f>IF(OR(A35="",R35="",S35="",E35="",D35&lt;=C35),"",IF(SUMPRODUCT(($A$2:$A$201&lt;&gt;A35)*($E$2:$E$201=E35)*(($J$2:$J$201="Bloqueo provisional")+($J$2:$J$201="Confirmada")+($J$2:$J$201="Realizada"))*($R$2:$R$201&lt;S35)*($S$2:$S$201&gt;R35))&gt;0,"CONFLICTO","Sin conflicto"))</f>
        <v/>
      </c>
      <c r="X35" s="27">
        <f>IF(A35="","",IF(OR(B35="",C35="",D35="",E35="",F35="",G35="",H35="",J35="",D35&lt;=C35,W35="CONFLICTO"),"REVISAR","Correcto"))</f>
        <v/>
      </c>
    </row>
    <row r="36">
      <c r="A36" s="21" t="n"/>
      <c r="B36" s="22" t="n"/>
      <c r="C36" s="43" t="n"/>
      <c r="D36" s="43" t="n"/>
      <c r="E36" s="21" t="n"/>
      <c r="F36" s="21" t="n"/>
      <c r="G36" s="21" t="n"/>
      <c r="H36" s="21" t="n"/>
      <c r="I36" s="21" t="n"/>
      <c r="J36" s="21" t="n"/>
      <c r="K36" s="22" t="n"/>
      <c r="L36" s="24" t="n"/>
      <c r="M36" s="24" t="n"/>
      <c r="N36" s="24" t="n"/>
      <c r="O36" s="22" t="n"/>
      <c r="P36" s="22" t="n"/>
      <c r="Q36" s="21" t="n"/>
      <c r="R36" s="44">
        <f>IF(OR(B36="",C36=""),"",B36+C36)</f>
        <v/>
      </c>
      <c r="S36" s="44">
        <f>IF(OR(B36="",D36=""),"",B36+D36)</f>
        <v/>
      </c>
      <c r="T36" s="26">
        <f>IF(L36="","",MAX(0,L36-IF(N36="",0,N36)))</f>
        <v/>
      </c>
      <c r="U36" s="27">
        <f>IF(A36="","",IF(OR(J36="Cancelada",J36="Solicitud"),"No exigible",IF(M36="","Sin definir",IF(N36&gt;=M36,"Recibida",IF(N36&gt;0,"Parcial","Pendiente")))))</f>
        <v/>
      </c>
      <c r="V36" s="27">
        <f>IF(A36="","",IF(J36&lt;&gt;"Bloqueo provisional","",IF(K36="","Falta vencimiento",IF(K36&lt;TODAY(),"BLOQUEO VENCIDO",IF(K36=TODAY(),"Vence hoy","Vigente")))))</f>
        <v/>
      </c>
      <c r="W36" s="27">
        <f>IF(OR(A36="",R36="",S36="",E36="",D36&lt;=C36),"",IF(SUMPRODUCT(($A$2:$A$201&lt;&gt;A36)*($E$2:$E$201=E36)*(($J$2:$J$201="Bloqueo provisional")+($J$2:$J$201="Confirmada")+($J$2:$J$201="Realizada"))*($R$2:$R$201&lt;S36)*($S$2:$S$201&gt;R36))&gt;0,"CONFLICTO","Sin conflicto"))</f>
        <v/>
      </c>
      <c r="X36" s="27">
        <f>IF(A36="","",IF(OR(B36="",C36="",D36="",E36="",F36="",G36="",H36="",J36="",D36&lt;=C36,W36="CONFLICTO"),"REVISAR","Correcto"))</f>
        <v/>
      </c>
    </row>
    <row r="37">
      <c r="A37" s="21" t="n"/>
      <c r="B37" s="22" t="n"/>
      <c r="C37" s="43" t="n"/>
      <c r="D37" s="43" t="n"/>
      <c r="E37" s="21" t="n"/>
      <c r="F37" s="21" t="n"/>
      <c r="G37" s="21" t="n"/>
      <c r="H37" s="21" t="n"/>
      <c r="I37" s="21" t="n"/>
      <c r="J37" s="21" t="n"/>
      <c r="K37" s="22" t="n"/>
      <c r="L37" s="24" t="n"/>
      <c r="M37" s="24" t="n"/>
      <c r="N37" s="24" t="n"/>
      <c r="O37" s="22" t="n"/>
      <c r="P37" s="22" t="n"/>
      <c r="Q37" s="21" t="n"/>
      <c r="R37" s="44">
        <f>IF(OR(B37="",C37=""),"",B37+C37)</f>
        <v/>
      </c>
      <c r="S37" s="44">
        <f>IF(OR(B37="",D37=""),"",B37+D37)</f>
        <v/>
      </c>
      <c r="T37" s="26">
        <f>IF(L37="","",MAX(0,L37-IF(N37="",0,N37)))</f>
        <v/>
      </c>
      <c r="U37" s="27">
        <f>IF(A37="","",IF(OR(J37="Cancelada",J37="Solicitud"),"No exigible",IF(M37="","Sin definir",IF(N37&gt;=M37,"Recibida",IF(N37&gt;0,"Parcial","Pendiente")))))</f>
        <v/>
      </c>
      <c r="V37" s="27">
        <f>IF(A37="","",IF(J37&lt;&gt;"Bloqueo provisional","",IF(K37="","Falta vencimiento",IF(K37&lt;TODAY(),"BLOQUEO VENCIDO",IF(K37=TODAY(),"Vence hoy","Vigente")))))</f>
        <v/>
      </c>
      <c r="W37" s="27">
        <f>IF(OR(A37="",R37="",S37="",E37="",D37&lt;=C37),"",IF(SUMPRODUCT(($A$2:$A$201&lt;&gt;A37)*($E$2:$E$201=E37)*(($J$2:$J$201="Bloqueo provisional")+($J$2:$J$201="Confirmada")+($J$2:$J$201="Realizada"))*($R$2:$R$201&lt;S37)*($S$2:$S$201&gt;R37))&gt;0,"CONFLICTO","Sin conflicto"))</f>
        <v/>
      </c>
      <c r="X37" s="27">
        <f>IF(A37="","",IF(OR(B37="",C37="",D37="",E37="",F37="",G37="",H37="",J37="",D37&lt;=C37,W37="CONFLICTO"),"REVISAR","Correcto"))</f>
        <v/>
      </c>
    </row>
    <row r="38">
      <c r="A38" s="21" t="n"/>
      <c r="B38" s="22" t="n"/>
      <c r="C38" s="43" t="n"/>
      <c r="D38" s="43" t="n"/>
      <c r="E38" s="21" t="n"/>
      <c r="F38" s="21" t="n"/>
      <c r="G38" s="21" t="n"/>
      <c r="H38" s="21" t="n"/>
      <c r="I38" s="21" t="n"/>
      <c r="J38" s="21" t="n"/>
      <c r="K38" s="22" t="n"/>
      <c r="L38" s="24" t="n"/>
      <c r="M38" s="24" t="n"/>
      <c r="N38" s="24" t="n"/>
      <c r="O38" s="22" t="n"/>
      <c r="P38" s="22" t="n"/>
      <c r="Q38" s="21" t="n"/>
      <c r="R38" s="44">
        <f>IF(OR(B38="",C38=""),"",B38+C38)</f>
        <v/>
      </c>
      <c r="S38" s="44">
        <f>IF(OR(B38="",D38=""),"",B38+D38)</f>
        <v/>
      </c>
      <c r="T38" s="26">
        <f>IF(L38="","",MAX(0,L38-IF(N38="",0,N38)))</f>
        <v/>
      </c>
      <c r="U38" s="27">
        <f>IF(A38="","",IF(OR(J38="Cancelada",J38="Solicitud"),"No exigible",IF(M38="","Sin definir",IF(N38&gt;=M38,"Recibida",IF(N38&gt;0,"Parcial","Pendiente")))))</f>
        <v/>
      </c>
      <c r="V38" s="27">
        <f>IF(A38="","",IF(J38&lt;&gt;"Bloqueo provisional","",IF(K38="","Falta vencimiento",IF(K38&lt;TODAY(),"BLOQUEO VENCIDO",IF(K38=TODAY(),"Vence hoy","Vigente")))))</f>
        <v/>
      </c>
      <c r="W38" s="27">
        <f>IF(OR(A38="",R38="",S38="",E38="",D38&lt;=C38),"",IF(SUMPRODUCT(($A$2:$A$201&lt;&gt;A38)*($E$2:$E$201=E38)*(($J$2:$J$201="Bloqueo provisional")+($J$2:$J$201="Confirmada")+($J$2:$J$201="Realizada"))*($R$2:$R$201&lt;S38)*($S$2:$S$201&gt;R38))&gt;0,"CONFLICTO","Sin conflicto"))</f>
        <v/>
      </c>
      <c r="X38" s="27">
        <f>IF(A38="","",IF(OR(B38="",C38="",D38="",E38="",F38="",G38="",H38="",J38="",D38&lt;=C38,W38="CONFLICTO"),"REVISAR","Correcto"))</f>
        <v/>
      </c>
    </row>
    <row r="39">
      <c r="A39" s="21" t="n"/>
      <c r="B39" s="22" t="n"/>
      <c r="C39" s="43" t="n"/>
      <c r="D39" s="43" t="n"/>
      <c r="E39" s="21" t="n"/>
      <c r="F39" s="21" t="n"/>
      <c r="G39" s="21" t="n"/>
      <c r="H39" s="21" t="n"/>
      <c r="I39" s="21" t="n"/>
      <c r="J39" s="21" t="n"/>
      <c r="K39" s="22" t="n"/>
      <c r="L39" s="24" t="n"/>
      <c r="M39" s="24" t="n"/>
      <c r="N39" s="24" t="n"/>
      <c r="O39" s="22" t="n"/>
      <c r="P39" s="22" t="n"/>
      <c r="Q39" s="21" t="n"/>
      <c r="R39" s="44">
        <f>IF(OR(B39="",C39=""),"",B39+C39)</f>
        <v/>
      </c>
      <c r="S39" s="44">
        <f>IF(OR(B39="",D39=""),"",B39+D39)</f>
        <v/>
      </c>
      <c r="T39" s="26">
        <f>IF(L39="","",MAX(0,L39-IF(N39="",0,N39)))</f>
        <v/>
      </c>
      <c r="U39" s="27">
        <f>IF(A39="","",IF(OR(J39="Cancelada",J39="Solicitud"),"No exigible",IF(M39="","Sin definir",IF(N39&gt;=M39,"Recibida",IF(N39&gt;0,"Parcial","Pendiente")))))</f>
        <v/>
      </c>
      <c r="V39" s="27">
        <f>IF(A39="","",IF(J39&lt;&gt;"Bloqueo provisional","",IF(K39="","Falta vencimiento",IF(K39&lt;TODAY(),"BLOQUEO VENCIDO",IF(K39=TODAY(),"Vence hoy","Vigente")))))</f>
        <v/>
      </c>
      <c r="W39" s="27">
        <f>IF(OR(A39="",R39="",S39="",E39="",D39&lt;=C39),"",IF(SUMPRODUCT(($A$2:$A$201&lt;&gt;A39)*($E$2:$E$201=E39)*(($J$2:$J$201="Bloqueo provisional")+($J$2:$J$201="Confirmada")+($J$2:$J$201="Realizada"))*($R$2:$R$201&lt;S39)*($S$2:$S$201&gt;R39))&gt;0,"CONFLICTO","Sin conflicto"))</f>
        <v/>
      </c>
      <c r="X39" s="27">
        <f>IF(A39="","",IF(OR(B39="",C39="",D39="",E39="",F39="",G39="",H39="",J39="",D39&lt;=C39,W39="CONFLICTO"),"REVISAR","Correcto"))</f>
        <v/>
      </c>
    </row>
    <row r="40">
      <c r="A40" s="21" t="n"/>
      <c r="B40" s="22" t="n"/>
      <c r="C40" s="43" t="n"/>
      <c r="D40" s="43" t="n"/>
      <c r="E40" s="21" t="n"/>
      <c r="F40" s="21" t="n"/>
      <c r="G40" s="21" t="n"/>
      <c r="H40" s="21" t="n"/>
      <c r="I40" s="21" t="n"/>
      <c r="J40" s="21" t="n"/>
      <c r="K40" s="22" t="n"/>
      <c r="L40" s="24" t="n"/>
      <c r="M40" s="24" t="n"/>
      <c r="N40" s="24" t="n"/>
      <c r="O40" s="22" t="n"/>
      <c r="P40" s="22" t="n"/>
      <c r="Q40" s="21" t="n"/>
      <c r="R40" s="44">
        <f>IF(OR(B40="",C40=""),"",B40+C40)</f>
        <v/>
      </c>
      <c r="S40" s="44">
        <f>IF(OR(B40="",D40=""),"",B40+D40)</f>
        <v/>
      </c>
      <c r="T40" s="26">
        <f>IF(L40="","",MAX(0,L40-IF(N40="",0,N40)))</f>
        <v/>
      </c>
      <c r="U40" s="27">
        <f>IF(A40="","",IF(OR(J40="Cancelada",J40="Solicitud"),"No exigible",IF(M40="","Sin definir",IF(N40&gt;=M40,"Recibida",IF(N40&gt;0,"Parcial","Pendiente")))))</f>
        <v/>
      </c>
      <c r="V40" s="27">
        <f>IF(A40="","",IF(J40&lt;&gt;"Bloqueo provisional","",IF(K40="","Falta vencimiento",IF(K40&lt;TODAY(),"BLOQUEO VENCIDO",IF(K40=TODAY(),"Vence hoy","Vigente")))))</f>
        <v/>
      </c>
      <c r="W40" s="27">
        <f>IF(OR(A40="",R40="",S40="",E40="",D40&lt;=C40),"",IF(SUMPRODUCT(($A$2:$A$201&lt;&gt;A40)*($E$2:$E$201=E40)*(($J$2:$J$201="Bloqueo provisional")+($J$2:$J$201="Confirmada")+($J$2:$J$201="Realizada"))*($R$2:$R$201&lt;S40)*($S$2:$S$201&gt;R40))&gt;0,"CONFLICTO","Sin conflicto"))</f>
        <v/>
      </c>
      <c r="X40" s="27">
        <f>IF(A40="","",IF(OR(B40="",C40="",D40="",E40="",F40="",G40="",H40="",J40="",D40&lt;=C40,W40="CONFLICTO"),"REVISAR","Correcto"))</f>
        <v/>
      </c>
    </row>
    <row r="41">
      <c r="A41" s="21" t="n"/>
      <c r="B41" s="22" t="n"/>
      <c r="C41" s="43" t="n"/>
      <c r="D41" s="43" t="n"/>
      <c r="E41" s="21" t="n"/>
      <c r="F41" s="21" t="n"/>
      <c r="G41" s="21" t="n"/>
      <c r="H41" s="21" t="n"/>
      <c r="I41" s="21" t="n"/>
      <c r="J41" s="21" t="n"/>
      <c r="K41" s="22" t="n"/>
      <c r="L41" s="24" t="n"/>
      <c r="M41" s="24" t="n"/>
      <c r="N41" s="24" t="n"/>
      <c r="O41" s="22" t="n"/>
      <c r="P41" s="22" t="n"/>
      <c r="Q41" s="21" t="n"/>
      <c r="R41" s="44">
        <f>IF(OR(B41="",C41=""),"",B41+C41)</f>
        <v/>
      </c>
      <c r="S41" s="44">
        <f>IF(OR(B41="",D41=""),"",B41+D41)</f>
        <v/>
      </c>
      <c r="T41" s="26">
        <f>IF(L41="","",MAX(0,L41-IF(N41="",0,N41)))</f>
        <v/>
      </c>
      <c r="U41" s="27">
        <f>IF(A41="","",IF(OR(J41="Cancelada",J41="Solicitud"),"No exigible",IF(M41="","Sin definir",IF(N41&gt;=M41,"Recibida",IF(N41&gt;0,"Parcial","Pendiente")))))</f>
        <v/>
      </c>
      <c r="V41" s="27">
        <f>IF(A41="","",IF(J41&lt;&gt;"Bloqueo provisional","",IF(K41="","Falta vencimiento",IF(K41&lt;TODAY(),"BLOQUEO VENCIDO",IF(K41=TODAY(),"Vence hoy","Vigente")))))</f>
        <v/>
      </c>
      <c r="W41" s="27">
        <f>IF(OR(A41="",R41="",S41="",E41="",D41&lt;=C41),"",IF(SUMPRODUCT(($A$2:$A$201&lt;&gt;A41)*($E$2:$E$201=E41)*(($J$2:$J$201="Bloqueo provisional")+($J$2:$J$201="Confirmada")+($J$2:$J$201="Realizada"))*($R$2:$R$201&lt;S41)*($S$2:$S$201&gt;R41))&gt;0,"CONFLICTO","Sin conflicto"))</f>
        <v/>
      </c>
      <c r="X41" s="27">
        <f>IF(A41="","",IF(OR(B41="",C41="",D41="",E41="",F41="",G41="",H41="",J41="",D41&lt;=C41,W41="CONFLICTO"),"REVISAR","Correcto"))</f>
        <v/>
      </c>
    </row>
    <row r="42">
      <c r="A42" s="21" t="n"/>
      <c r="B42" s="22" t="n"/>
      <c r="C42" s="43" t="n"/>
      <c r="D42" s="43" t="n"/>
      <c r="E42" s="21" t="n"/>
      <c r="F42" s="21" t="n"/>
      <c r="G42" s="21" t="n"/>
      <c r="H42" s="21" t="n"/>
      <c r="I42" s="21" t="n"/>
      <c r="J42" s="21" t="n"/>
      <c r="K42" s="22" t="n"/>
      <c r="L42" s="24" t="n"/>
      <c r="M42" s="24" t="n"/>
      <c r="N42" s="24" t="n"/>
      <c r="O42" s="22" t="n"/>
      <c r="P42" s="22" t="n"/>
      <c r="Q42" s="21" t="n"/>
      <c r="R42" s="44">
        <f>IF(OR(B42="",C42=""),"",B42+C42)</f>
        <v/>
      </c>
      <c r="S42" s="44">
        <f>IF(OR(B42="",D42=""),"",B42+D42)</f>
        <v/>
      </c>
      <c r="T42" s="26">
        <f>IF(L42="","",MAX(0,L42-IF(N42="",0,N42)))</f>
        <v/>
      </c>
      <c r="U42" s="27">
        <f>IF(A42="","",IF(OR(J42="Cancelada",J42="Solicitud"),"No exigible",IF(M42="","Sin definir",IF(N42&gt;=M42,"Recibida",IF(N42&gt;0,"Parcial","Pendiente")))))</f>
        <v/>
      </c>
      <c r="V42" s="27">
        <f>IF(A42="","",IF(J42&lt;&gt;"Bloqueo provisional","",IF(K42="","Falta vencimiento",IF(K42&lt;TODAY(),"BLOQUEO VENCIDO",IF(K42=TODAY(),"Vence hoy","Vigente")))))</f>
        <v/>
      </c>
      <c r="W42" s="27">
        <f>IF(OR(A42="",R42="",S42="",E42="",D42&lt;=C42),"",IF(SUMPRODUCT(($A$2:$A$201&lt;&gt;A42)*($E$2:$E$201=E42)*(($J$2:$J$201="Bloqueo provisional")+($J$2:$J$201="Confirmada")+($J$2:$J$201="Realizada"))*($R$2:$R$201&lt;S42)*($S$2:$S$201&gt;R42))&gt;0,"CONFLICTO","Sin conflicto"))</f>
        <v/>
      </c>
      <c r="X42" s="27">
        <f>IF(A42="","",IF(OR(B42="",C42="",D42="",E42="",F42="",G42="",H42="",J42="",D42&lt;=C42,W42="CONFLICTO"),"REVISAR","Correcto"))</f>
        <v/>
      </c>
    </row>
    <row r="43">
      <c r="A43" s="21" t="n"/>
      <c r="B43" s="22" t="n"/>
      <c r="C43" s="43" t="n"/>
      <c r="D43" s="43" t="n"/>
      <c r="E43" s="21" t="n"/>
      <c r="F43" s="21" t="n"/>
      <c r="G43" s="21" t="n"/>
      <c r="H43" s="21" t="n"/>
      <c r="I43" s="21" t="n"/>
      <c r="J43" s="21" t="n"/>
      <c r="K43" s="22" t="n"/>
      <c r="L43" s="24" t="n"/>
      <c r="M43" s="24" t="n"/>
      <c r="N43" s="24" t="n"/>
      <c r="O43" s="22" t="n"/>
      <c r="P43" s="22" t="n"/>
      <c r="Q43" s="21" t="n"/>
      <c r="R43" s="44">
        <f>IF(OR(B43="",C43=""),"",B43+C43)</f>
        <v/>
      </c>
      <c r="S43" s="44">
        <f>IF(OR(B43="",D43=""),"",B43+D43)</f>
        <v/>
      </c>
      <c r="T43" s="26">
        <f>IF(L43="","",MAX(0,L43-IF(N43="",0,N43)))</f>
        <v/>
      </c>
      <c r="U43" s="27">
        <f>IF(A43="","",IF(OR(J43="Cancelada",J43="Solicitud"),"No exigible",IF(M43="","Sin definir",IF(N43&gt;=M43,"Recibida",IF(N43&gt;0,"Parcial","Pendiente")))))</f>
        <v/>
      </c>
      <c r="V43" s="27">
        <f>IF(A43="","",IF(J43&lt;&gt;"Bloqueo provisional","",IF(K43="","Falta vencimiento",IF(K43&lt;TODAY(),"BLOQUEO VENCIDO",IF(K43=TODAY(),"Vence hoy","Vigente")))))</f>
        <v/>
      </c>
      <c r="W43" s="27">
        <f>IF(OR(A43="",R43="",S43="",E43="",D43&lt;=C43),"",IF(SUMPRODUCT(($A$2:$A$201&lt;&gt;A43)*($E$2:$E$201=E43)*(($J$2:$J$201="Bloqueo provisional")+($J$2:$J$201="Confirmada")+($J$2:$J$201="Realizada"))*($R$2:$R$201&lt;S43)*($S$2:$S$201&gt;R43))&gt;0,"CONFLICTO","Sin conflicto"))</f>
        <v/>
      </c>
      <c r="X43" s="27">
        <f>IF(A43="","",IF(OR(B43="",C43="",D43="",E43="",F43="",G43="",H43="",J43="",D43&lt;=C43,W43="CONFLICTO"),"REVISAR","Correcto"))</f>
        <v/>
      </c>
    </row>
    <row r="44">
      <c r="A44" s="21" t="n"/>
      <c r="B44" s="22" t="n"/>
      <c r="C44" s="43" t="n"/>
      <c r="D44" s="43" t="n"/>
      <c r="E44" s="21" t="n"/>
      <c r="F44" s="21" t="n"/>
      <c r="G44" s="21" t="n"/>
      <c r="H44" s="21" t="n"/>
      <c r="I44" s="21" t="n"/>
      <c r="J44" s="21" t="n"/>
      <c r="K44" s="22" t="n"/>
      <c r="L44" s="24" t="n"/>
      <c r="M44" s="24" t="n"/>
      <c r="N44" s="24" t="n"/>
      <c r="O44" s="22" t="n"/>
      <c r="P44" s="22" t="n"/>
      <c r="Q44" s="21" t="n"/>
      <c r="R44" s="44">
        <f>IF(OR(B44="",C44=""),"",B44+C44)</f>
        <v/>
      </c>
      <c r="S44" s="44">
        <f>IF(OR(B44="",D44=""),"",B44+D44)</f>
        <v/>
      </c>
      <c r="T44" s="26">
        <f>IF(L44="","",MAX(0,L44-IF(N44="",0,N44)))</f>
        <v/>
      </c>
      <c r="U44" s="27">
        <f>IF(A44="","",IF(OR(J44="Cancelada",J44="Solicitud"),"No exigible",IF(M44="","Sin definir",IF(N44&gt;=M44,"Recibida",IF(N44&gt;0,"Parcial","Pendiente")))))</f>
        <v/>
      </c>
      <c r="V44" s="27">
        <f>IF(A44="","",IF(J44&lt;&gt;"Bloqueo provisional","",IF(K44="","Falta vencimiento",IF(K44&lt;TODAY(),"BLOQUEO VENCIDO",IF(K44=TODAY(),"Vence hoy","Vigente")))))</f>
        <v/>
      </c>
      <c r="W44" s="27">
        <f>IF(OR(A44="",R44="",S44="",E44="",D44&lt;=C44),"",IF(SUMPRODUCT(($A$2:$A$201&lt;&gt;A44)*($E$2:$E$201=E44)*(($J$2:$J$201="Bloqueo provisional")+($J$2:$J$201="Confirmada")+($J$2:$J$201="Realizada"))*($R$2:$R$201&lt;S44)*($S$2:$S$201&gt;R44))&gt;0,"CONFLICTO","Sin conflicto"))</f>
        <v/>
      </c>
      <c r="X44" s="27">
        <f>IF(A44="","",IF(OR(B44="",C44="",D44="",E44="",F44="",G44="",H44="",J44="",D44&lt;=C44,W44="CONFLICTO"),"REVISAR","Correcto"))</f>
        <v/>
      </c>
    </row>
    <row r="45">
      <c r="A45" s="21" t="n"/>
      <c r="B45" s="22" t="n"/>
      <c r="C45" s="43" t="n"/>
      <c r="D45" s="43" t="n"/>
      <c r="E45" s="21" t="n"/>
      <c r="F45" s="21" t="n"/>
      <c r="G45" s="21" t="n"/>
      <c r="H45" s="21" t="n"/>
      <c r="I45" s="21" t="n"/>
      <c r="J45" s="21" t="n"/>
      <c r="K45" s="22" t="n"/>
      <c r="L45" s="24" t="n"/>
      <c r="M45" s="24" t="n"/>
      <c r="N45" s="24" t="n"/>
      <c r="O45" s="22" t="n"/>
      <c r="P45" s="22" t="n"/>
      <c r="Q45" s="21" t="n"/>
      <c r="R45" s="44">
        <f>IF(OR(B45="",C45=""),"",B45+C45)</f>
        <v/>
      </c>
      <c r="S45" s="44">
        <f>IF(OR(B45="",D45=""),"",B45+D45)</f>
        <v/>
      </c>
      <c r="T45" s="26">
        <f>IF(L45="","",MAX(0,L45-IF(N45="",0,N45)))</f>
        <v/>
      </c>
      <c r="U45" s="27">
        <f>IF(A45="","",IF(OR(J45="Cancelada",J45="Solicitud"),"No exigible",IF(M45="","Sin definir",IF(N45&gt;=M45,"Recibida",IF(N45&gt;0,"Parcial","Pendiente")))))</f>
        <v/>
      </c>
      <c r="V45" s="27">
        <f>IF(A45="","",IF(J45&lt;&gt;"Bloqueo provisional","",IF(K45="","Falta vencimiento",IF(K45&lt;TODAY(),"BLOQUEO VENCIDO",IF(K45=TODAY(),"Vence hoy","Vigente")))))</f>
        <v/>
      </c>
      <c r="W45" s="27">
        <f>IF(OR(A45="",R45="",S45="",E45="",D45&lt;=C45),"",IF(SUMPRODUCT(($A$2:$A$201&lt;&gt;A45)*($E$2:$E$201=E45)*(($J$2:$J$201="Bloqueo provisional")+($J$2:$J$201="Confirmada")+($J$2:$J$201="Realizada"))*($R$2:$R$201&lt;S45)*($S$2:$S$201&gt;R45))&gt;0,"CONFLICTO","Sin conflicto"))</f>
        <v/>
      </c>
      <c r="X45" s="27">
        <f>IF(A45="","",IF(OR(B45="",C45="",D45="",E45="",F45="",G45="",H45="",J45="",D45&lt;=C45,W45="CONFLICTO"),"REVISAR","Correcto"))</f>
        <v/>
      </c>
    </row>
    <row r="46">
      <c r="A46" s="21" t="n"/>
      <c r="B46" s="22" t="n"/>
      <c r="C46" s="43" t="n"/>
      <c r="D46" s="43" t="n"/>
      <c r="E46" s="21" t="n"/>
      <c r="F46" s="21" t="n"/>
      <c r="G46" s="21" t="n"/>
      <c r="H46" s="21" t="n"/>
      <c r="I46" s="21" t="n"/>
      <c r="J46" s="21" t="n"/>
      <c r="K46" s="22" t="n"/>
      <c r="L46" s="24" t="n"/>
      <c r="M46" s="24" t="n"/>
      <c r="N46" s="24" t="n"/>
      <c r="O46" s="22" t="n"/>
      <c r="P46" s="22" t="n"/>
      <c r="Q46" s="21" t="n"/>
      <c r="R46" s="44">
        <f>IF(OR(B46="",C46=""),"",B46+C46)</f>
        <v/>
      </c>
      <c r="S46" s="44">
        <f>IF(OR(B46="",D46=""),"",B46+D46)</f>
        <v/>
      </c>
      <c r="T46" s="26">
        <f>IF(L46="","",MAX(0,L46-IF(N46="",0,N46)))</f>
        <v/>
      </c>
      <c r="U46" s="27">
        <f>IF(A46="","",IF(OR(J46="Cancelada",J46="Solicitud"),"No exigible",IF(M46="","Sin definir",IF(N46&gt;=M46,"Recibida",IF(N46&gt;0,"Parcial","Pendiente")))))</f>
        <v/>
      </c>
      <c r="V46" s="27">
        <f>IF(A46="","",IF(J46&lt;&gt;"Bloqueo provisional","",IF(K46="","Falta vencimiento",IF(K46&lt;TODAY(),"BLOQUEO VENCIDO",IF(K46=TODAY(),"Vence hoy","Vigente")))))</f>
        <v/>
      </c>
      <c r="W46" s="27">
        <f>IF(OR(A46="",R46="",S46="",E46="",D46&lt;=C46),"",IF(SUMPRODUCT(($A$2:$A$201&lt;&gt;A46)*($E$2:$E$201=E46)*(($J$2:$J$201="Bloqueo provisional")+($J$2:$J$201="Confirmada")+($J$2:$J$201="Realizada"))*($R$2:$R$201&lt;S46)*($S$2:$S$201&gt;R46))&gt;0,"CONFLICTO","Sin conflicto"))</f>
        <v/>
      </c>
      <c r="X46" s="27">
        <f>IF(A46="","",IF(OR(B46="",C46="",D46="",E46="",F46="",G46="",H46="",J46="",D46&lt;=C46,W46="CONFLICTO"),"REVISAR","Correcto"))</f>
        <v/>
      </c>
    </row>
    <row r="47">
      <c r="A47" s="21" t="n"/>
      <c r="B47" s="22" t="n"/>
      <c r="C47" s="43" t="n"/>
      <c r="D47" s="43" t="n"/>
      <c r="E47" s="21" t="n"/>
      <c r="F47" s="21" t="n"/>
      <c r="G47" s="21" t="n"/>
      <c r="H47" s="21" t="n"/>
      <c r="I47" s="21" t="n"/>
      <c r="J47" s="21" t="n"/>
      <c r="K47" s="22" t="n"/>
      <c r="L47" s="24" t="n"/>
      <c r="M47" s="24" t="n"/>
      <c r="N47" s="24" t="n"/>
      <c r="O47" s="22" t="n"/>
      <c r="P47" s="22" t="n"/>
      <c r="Q47" s="21" t="n"/>
      <c r="R47" s="44">
        <f>IF(OR(B47="",C47=""),"",B47+C47)</f>
        <v/>
      </c>
      <c r="S47" s="44">
        <f>IF(OR(B47="",D47=""),"",B47+D47)</f>
        <v/>
      </c>
      <c r="T47" s="26">
        <f>IF(L47="","",MAX(0,L47-IF(N47="",0,N47)))</f>
        <v/>
      </c>
      <c r="U47" s="27">
        <f>IF(A47="","",IF(OR(J47="Cancelada",J47="Solicitud"),"No exigible",IF(M47="","Sin definir",IF(N47&gt;=M47,"Recibida",IF(N47&gt;0,"Parcial","Pendiente")))))</f>
        <v/>
      </c>
      <c r="V47" s="27">
        <f>IF(A47="","",IF(J47&lt;&gt;"Bloqueo provisional","",IF(K47="","Falta vencimiento",IF(K47&lt;TODAY(),"BLOQUEO VENCIDO",IF(K47=TODAY(),"Vence hoy","Vigente")))))</f>
        <v/>
      </c>
      <c r="W47" s="27">
        <f>IF(OR(A47="",R47="",S47="",E47="",D47&lt;=C47),"",IF(SUMPRODUCT(($A$2:$A$201&lt;&gt;A47)*($E$2:$E$201=E47)*(($J$2:$J$201="Bloqueo provisional")+($J$2:$J$201="Confirmada")+($J$2:$J$201="Realizada"))*($R$2:$R$201&lt;S47)*($S$2:$S$201&gt;R47))&gt;0,"CONFLICTO","Sin conflicto"))</f>
        <v/>
      </c>
      <c r="X47" s="27">
        <f>IF(A47="","",IF(OR(B47="",C47="",D47="",E47="",F47="",G47="",H47="",J47="",D47&lt;=C47,W47="CONFLICTO"),"REVISAR","Correcto"))</f>
        <v/>
      </c>
    </row>
    <row r="48">
      <c r="A48" s="21" t="n"/>
      <c r="B48" s="22" t="n"/>
      <c r="C48" s="43" t="n"/>
      <c r="D48" s="43" t="n"/>
      <c r="E48" s="21" t="n"/>
      <c r="F48" s="21" t="n"/>
      <c r="G48" s="21" t="n"/>
      <c r="H48" s="21" t="n"/>
      <c r="I48" s="21" t="n"/>
      <c r="J48" s="21" t="n"/>
      <c r="K48" s="22" t="n"/>
      <c r="L48" s="24" t="n"/>
      <c r="M48" s="24" t="n"/>
      <c r="N48" s="24" t="n"/>
      <c r="O48" s="22" t="n"/>
      <c r="P48" s="22" t="n"/>
      <c r="Q48" s="21" t="n"/>
      <c r="R48" s="44">
        <f>IF(OR(B48="",C48=""),"",B48+C48)</f>
        <v/>
      </c>
      <c r="S48" s="44">
        <f>IF(OR(B48="",D48=""),"",B48+D48)</f>
        <v/>
      </c>
      <c r="T48" s="26">
        <f>IF(L48="","",MAX(0,L48-IF(N48="",0,N48)))</f>
        <v/>
      </c>
      <c r="U48" s="27">
        <f>IF(A48="","",IF(OR(J48="Cancelada",J48="Solicitud"),"No exigible",IF(M48="","Sin definir",IF(N48&gt;=M48,"Recibida",IF(N48&gt;0,"Parcial","Pendiente")))))</f>
        <v/>
      </c>
      <c r="V48" s="27">
        <f>IF(A48="","",IF(J48&lt;&gt;"Bloqueo provisional","",IF(K48="","Falta vencimiento",IF(K48&lt;TODAY(),"BLOQUEO VENCIDO",IF(K48=TODAY(),"Vence hoy","Vigente")))))</f>
        <v/>
      </c>
      <c r="W48" s="27">
        <f>IF(OR(A48="",R48="",S48="",E48="",D48&lt;=C48),"",IF(SUMPRODUCT(($A$2:$A$201&lt;&gt;A48)*($E$2:$E$201=E48)*(($J$2:$J$201="Bloqueo provisional")+($J$2:$J$201="Confirmada")+($J$2:$J$201="Realizada"))*($R$2:$R$201&lt;S48)*($S$2:$S$201&gt;R48))&gt;0,"CONFLICTO","Sin conflicto"))</f>
        <v/>
      </c>
      <c r="X48" s="27">
        <f>IF(A48="","",IF(OR(B48="",C48="",D48="",E48="",F48="",G48="",H48="",J48="",D48&lt;=C48,W48="CONFLICTO"),"REVISAR","Correcto"))</f>
        <v/>
      </c>
    </row>
    <row r="49">
      <c r="A49" s="21" t="n"/>
      <c r="B49" s="22" t="n"/>
      <c r="C49" s="43" t="n"/>
      <c r="D49" s="43" t="n"/>
      <c r="E49" s="21" t="n"/>
      <c r="F49" s="21" t="n"/>
      <c r="G49" s="21" t="n"/>
      <c r="H49" s="21" t="n"/>
      <c r="I49" s="21" t="n"/>
      <c r="J49" s="21" t="n"/>
      <c r="K49" s="22" t="n"/>
      <c r="L49" s="24" t="n"/>
      <c r="M49" s="24" t="n"/>
      <c r="N49" s="24" t="n"/>
      <c r="O49" s="22" t="n"/>
      <c r="P49" s="22" t="n"/>
      <c r="Q49" s="21" t="n"/>
      <c r="R49" s="44">
        <f>IF(OR(B49="",C49=""),"",B49+C49)</f>
        <v/>
      </c>
      <c r="S49" s="44">
        <f>IF(OR(B49="",D49=""),"",B49+D49)</f>
        <v/>
      </c>
      <c r="T49" s="26">
        <f>IF(L49="","",MAX(0,L49-IF(N49="",0,N49)))</f>
        <v/>
      </c>
      <c r="U49" s="27">
        <f>IF(A49="","",IF(OR(J49="Cancelada",J49="Solicitud"),"No exigible",IF(M49="","Sin definir",IF(N49&gt;=M49,"Recibida",IF(N49&gt;0,"Parcial","Pendiente")))))</f>
        <v/>
      </c>
      <c r="V49" s="27">
        <f>IF(A49="","",IF(J49&lt;&gt;"Bloqueo provisional","",IF(K49="","Falta vencimiento",IF(K49&lt;TODAY(),"BLOQUEO VENCIDO",IF(K49=TODAY(),"Vence hoy","Vigente")))))</f>
        <v/>
      </c>
      <c r="W49" s="27">
        <f>IF(OR(A49="",R49="",S49="",E49="",D49&lt;=C49),"",IF(SUMPRODUCT(($A$2:$A$201&lt;&gt;A49)*($E$2:$E$201=E49)*(($J$2:$J$201="Bloqueo provisional")+($J$2:$J$201="Confirmada")+($J$2:$J$201="Realizada"))*($R$2:$R$201&lt;S49)*($S$2:$S$201&gt;R49))&gt;0,"CONFLICTO","Sin conflicto"))</f>
        <v/>
      </c>
      <c r="X49" s="27">
        <f>IF(A49="","",IF(OR(B49="",C49="",D49="",E49="",F49="",G49="",H49="",J49="",D49&lt;=C49,W49="CONFLICTO"),"REVISAR","Correcto"))</f>
        <v/>
      </c>
    </row>
    <row r="50">
      <c r="A50" s="21" t="n"/>
      <c r="B50" s="22" t="n"/>
      <c r="C50" s="43" t="n"/>
      <c r="D50" s="43" t="n"/>
      <c r="E50" s="21" t="n"/>
      <c r="F50" s="21" t="n"/>
      <c r="G50" s="21" t="n"/>
      <c r="H50" s="21" t="n"/>
      <c r="I50" s="21" t="n"/>
      <c r="J50" s="21" t="n"/>
      <c r="K50" s="22" t="n"/>
      <c r="L50" s="24" t="n"/>
      <c r="M50" s="24" t="n"/>
      <c r="N50" s="24" t="n"/>
      <c r="O50" s="22" t="n"/>
      <c r="P50" s="22" t="n"/>
      <c r="Q50" s="21" t="n"/>
      <c r="R50" s="44">
        <f>IF(OR(B50="",C50=""),"",B50+C50)</f>
        <v/>
      </c>
      <c r="S50" s="44">
        <f>IF(OR(B50="",D50=""),"",B50+D50)</f>
        <v/>
      </c>
      <c r="T50" s="26">
        <f>IF(L50="","",MAX(0,L50-IF(N50="",0,N50)))</f>
        <v/>
      </c>
      <c r="U50" s="27">
        <f>IF(A50="","",IF(OR(J50="Cancelada",J50="Solicitud"),"No exigible",IF(M50="","Sin definir",IF(N50&gt;=M50,"Recibida",IF(N50&gt;0,"Parcial","Pendiente")))))</f>
        <v/>
      </c>
      <c r="V50" s="27">
        <f>IF(A50="","",IF(J50&lt;&gt;"Bloqueo provisional","",IF(K50="","Falta vencimiento",IF(K50&lt;TODAY(),"BLOQUEO VENCIDO",IF(K50=TODAY(),"Vence hoy","Vigente")))))</f>
        <v/>
      </c>
      <c r="W50" s="27">
        <f>IF(OR(A50="",R50="",S50="",E50="",D50&lt;=C50),"",IF(SUMPRODUCT(($A$2:$A$201&lt;&gt;A50)*($E$2:$E$201=E50)*(($J$2:$J$201="Bloqueo provisional")+($J$2:$J$201="Confirmada")+($J$2:$J$201="Realizada"))*($R$2:$R$201&lt;S50)*($S$2:$S$201&gt;R50))&gt;0,"CONFLICTO","Sin conflicto"))</f>
        <v/>
      </c>
      <c r="X50" s="27">
        <f>IF(A50="","",IF(OR(B50="",C50="",D50="",E50="",F50="",G50="",H50="",J50="",D50&lt;=C50,W50="CONFLICTO"),"REVISAR","Correcto"))</f>
        <v/>
      </c>
    </row>
    <row r="51">
      <c r="A51" s="21" t="n"/>
      <c r="B51" s="22" t="n"/>
      <c r="C51" s="43" t="n"/>
      <c r="D51" s="43" t="n"/>
      <c r="E51" s="21" t="n"/>
      <c r="F51" s="21" t="n"/>
      <c r="G51" s="21" t="n"/>
      <c r="H51" s="21" t="n"/>
      <c r="I51" s="21" t="n"/>
      <c r="J51" s="21" t="n"/>
      <c r="K51" s="22" t="n"/>
      <c r="L51" s="24" t="n"/>
      <c r="M51" s="24" t="n"/>
      <c r="N51" s="24" t="n"/>
      <c r="O51" s="22" t="n"/>
      <c r="P51" s="22" t="n"/>
      <c r="Q51" s="21" t="n"/>
      <c r="R51" s="44">
        <f>IF(OR(B51="",C51=""),"",B51+C51)</f>
        <v/>
      </c>
      <c r="S51" s="44">
        <f>IF(OR(B51="",D51=""),"",B51+D51)</f>
        <v/>
      </c>
      <c r="T51" s="26">
        <f>IF(L51="","",MAX(0,L51-IF(N51="",0,N51)))</f>
        <v/>
      </c>
      <c r="U51" s="27">
        <f>IF(A51="","",IF(OR(J51="Cancelada",J51="Solicitud"),"No exigible",IF(M51="","Sin definir",IF(N51&gt;=M51,"Recibida",IF(N51&gt;0,"Parcial","Pendiente")))))</f>
        <v/>
      </c>
      <c r="V51" s="27">
        <f>IF(A51="","",IF(J51&lt;&gt;"Bloqueo provisional","",IF(K51="","Falta vencimiento",IF(K51&lt;TODAY(),"BLOQUEO VENCIDO",IF(K51=TODAY(),"Vence hoy","Vigente")))))</f>
        <v/>
      </c>
      <c r="W51" s="27">
        <f>IF(OR(A51="",R51="",S51="",E51="",D51&lt;=C51),"",IF(SUMPRODUCT(($A$2:$A$201&lt;&gt;A51)*($E$2:$E$201=E51)*(($J$2:$J$201="Bloqueo provisional")+($J$2:$J$201="Confirmada")+($J$2:$J$201="Realizada"))*($R$2:$R$201&lt;S51)*($S$2:$S$201&gt;R51))&gt;0,"CONFLICTO","Sin conflicto"))</f>
        <v/>
      </c>
      <c r="X51" s="27">
        <f>IF(A51="","",IF(OR(B51="",C51="",D51="",E51="",F51="",G51="",H51="",J51="",D51&lt;=C51,W51="CONFLICTO"),"REVISAR","Correcto"))</f>
        <v/>
      </c>
    </row>
    <row r="52">
      <c r="A52" s="21" t="n"/>
      <c r="B52" s="22" t="n"/>
      <c r="C52" s="43" t="n"/>
      <c r="D52" s="43" t="n"/>
      <c r="E52" s="21" t="n"/>
      <c r="F52" s="21" t="n"/>
      <c r="G52" s="21" t="n"/>
      <c r="H52" s="21" t="n"/>
      <c r="I52" s="21" t="n"/>
      <c r="J52" s="21" t="n"/>
      <c r="K52" s="22" t="n"/>
      <c r="L52" s="24" t="n"/>
      <c r="M52" s="24" t="n"/>
      <c r="N52" s="24" t="n"/>
      <c r="O52" s="22" t="n"/>
      <c r="P52" s="22" t="n"/>
      <c r="Q52" s="21" t="n"/>
      <c r="R52" s="44">
        <f>IF(OR(B52="",C52=""),"",B52+C52)</f>
        <v/>
      </c>
      <c r="S52" s="44">
        <f>IF(OR(B52="",D52=""),"",B52+D52)</f>
        <v/>
      </c>
      <c r="T52" s="26">
        <f>IF(L52="","",MAX(0,L52-IF(N52="",0,N52)))</f>
        <v/>
      </c>
      <c r="U52" s="27">
        <f>IF(A52="","",IF(OR(J52="Cancelada",J52="Solicitud"),"No exigible",IF(M52="","Sin definir",IF(N52&gt;=M52,"Recibida",IF(N52&gt;0,"Parcial","Pendiente")))))</f>
        <v/>
      </c>
      <c r="V52" s="27">
        <f>IF(A52="","",IF(J52&lt;&gt;"Bloqueo provisional","",IF(K52="","Falta vencimiento",IF(K52&lt;TODAY(),"BLOQUEO VENCIDO",IF(K52=TODAY(),"Vence hoy","Vigente")))))</f>
        <v/>
      </c>
      <c r="W52" s="27">
        <f>IF(OR(A52="",R52="",S52="",E52="",D52&lt;=C52),"",IF(SUMPRODUCT(($A$2:$A$201&lt;&gt;A52)*($E$2:$E$201=E52)*(($J$2:$J$201="Bloqueo provisional")+($J$2:$J$201="Confirmada")+($J$2:$J$201="Realizada"))*($R$2:$R$201&lt;S52)*($S$2:$S$201&gt;R52))&gt;0,"CONFLICTO","Sin conflicto"))</f>
        <v/>
      </c>
      <c r="X52" s="27">
        <f>IF(A52="","",IF(OR(B52="",C52="",D52="",E52="",F52="",G52="",H52="",J52="",D52&lt;=C52,W52="CONFLICTO"),"REVISAR","Correcto"))</f>
        <v/>
      </c>
    </row>
    <row r="53">
      <c r="A53" s="21" t="n"/>
      <c r="B53" s="22" t="n"/>
      <c r="C53" s="43" t="n"/>
      <c r="D53" s="43" t="n"/>
      <c r="E53" s="21" t="n"/>
      <c r="F53" s="21" t="n"/>
      <c r="G53" s="21" t="n"/>
      <c r="H53" s="21" t="n"/>
      <c r="I53" s="21" t="n"/>
      <c r="J53" s="21" t="n"/>
      <c r="K53" s="22" t="n"/>
      <c r="L53" s="24" t="n"/>
      <c r="M53" s="24" t="n"/>
      <c r="N53" s="24" t="n"/>
      <c r="O53" s="22" t="n"/>
      <c r="P53" s="22" t="n"/>
      <c r="Q53" s="21" t="n"/>
      <c r="R53" s="44">
        <f>IF(OR(B53="",C53=""),"",B53+C53)</f>
        <v/>
      </c>
      <c r="S53" s="44">
        <f>IF(OR(B53="",D53=""),"",B53+D53)</f>
        <v/>
      </c>
      <c r="T53" s="26">
        <f>IF(L53="","",MAX(0,L53-IF(N53="",0,N53)))</f>
        <v/>
      </c>
      <c r="U53" s="27">
        <f>IF(A53="","",IF(OR(J53="Cancelada",J53="Solicitud"),"No exigible",IF(M53="","Sin definir",IF(N53&gt;=M53,"Recibida",IF(N53&gt;0,"Parcial","Pendiente")))))</f>
        <v/>
      </c>
      <c r="V53" s="27">
        <f>IF(A53="","",IF(J53&lt;&gt;"Bloqueo provisional","",IF(K53="","Falta vencimiento",IF(K53&lt;TODAY(),"BLOQUEO VENCIDO",IF(K53=TODAY(),"Vence hoy","Vigente")))))</f>
        <v/>
      </c>
      <c r="W53" s="27">
        <f>IF(OR(A53="",R53="",S53="",E53="",D53&lt;=C53),"",IF(SUMPRODUCT(($A$2:$A$201&lt;&gt;A53)*($E$2:$E$201=E53)*(($J$2:$J$201="Bloqueo provisional")+($J$2:$J$201="Confirmada")+($J$2:$J$201="Realizada"))*($R$2:$R$201&lt;S53)*($S$2:$S$201&gt;R53))&gt;0,"CONFLICTO","Sin conflicto"))</f>
        <v/>
      </c>
      <c r="X53" s="27">
        <f>IF(A53="","",IF(OR(B53="",C53="",D53="",E53="",F53="",G53="",H53="",J53="",D53&lt;=C53,W53="CONFLICTO"),"REVISAR","Correcto"))</f>
        <v/>
      </c>
    </row>
    <row r="54">
      <c r="A54" s="21" t="n"/>
      <c r="B54" s="22" t="n"/>
      <c r="C54" s="43" t="n"/>
      <c r="D54" s="43" t="n"/>
      <c r="E54" s="21" t="n"/>
      <c r="F54" s="21" t="n"/>
      <c r="G54" s="21" t="n"/>
      <c r="H54" s="21" t="n"/>
      <c r="I54" s="21" t="n"/>
      <c r="J54" s="21" t="n"/>
      <c r="K54" s="22" t="n"/>
      <c r="L54" s="24" t="n"/>
      <c r="M54" s="24" t="n"/>
      <c r="N54" s="24" t="n"/>
      <c r="O54" s="22" t="n"/>
      <c r="P54" s="22" t="n"/>
      <c r="Q54" s="21" t="n"/>
      <c r="R54" s="44">
        <f>IF(OR(B54="",C54=""),"",B54+C54)</f>
        <v/>
      </c>
      <c r="S54" s="44">
        <f>IF(OR(B54="",D54=""),"",B54+D54)</f>
        <v/>
      </c>
      <c r="T54" s="26">
        <f>IF(L54="","",MAX(0,L54-IF(N54="",0,N54)))</f>
        <v/>
      </c>
      <c r="U54" s="27">
        <f>IF(A54="","",IF(OR(J54="Cancelada",J54="Solicitud"),"No exigible",IF(M54="","Sin definir",IF(N54&gt;=M54,"Recibida",IF(N54&gt;0,"Parcial","Pendiente")))))</f>
        <v/>
      </c>
      <c r="V54" s="27">
        <f>IF(A54="","",IF(J54&lt;&gt;"Bloqueo provisional","",IF(K54="","Falta vencimiento",IF(K54&lt;TODAY(),"BLOQUEO VENCIDO",IF(K54=TODAY(),"Vence hoy","Vigente")))))</f>
        <v/>
      </c>
      <c r="W54" s="27">
        <f>IF(OR(A54="",R54="",S54="",E54="",D54&lt;=C54),"",IF(SUMPRODUCT(($A$2:$A$201&lt;&gt;A54)*($E$2:$E$201=E54)*(($J$2:$J$201="Bloqueo provisional")+($J$2:$J$201="Confirmada")+($J$2:$J$201="Realizada"))*($R$2:$R$201&lt;S54)*($S$2:$S$201&gt;R54))&gt;0,"CONFLICTO","Sin conflicto"))</f>
        <v/>
      </c>
      <c r="X54" s="27">
        <f>IF(A54="","",IF(OR(B54="",C54="",D54="",E54="",F54="",G54="",H54="",J54="",D54&lt;=C54,W54="CONFLICTO"),"REVISAR","Correcto"))</f>
        <v/>
      </c>
    </row>
    <row r="55">
      <c r="A55" s="21" t="n"/>
      <c r="B55" s="22" t="n"/>
      <c r="C55" s="43" t="n"/>
      <c r="D55" s="43" t="n"/>
      <c r="E55" s="21" t="n"/>
      <c r="F55" s="21" t="n"/>
      <c r="G55" s="21" t="n"/>
      <c r="H55" s="21" t="n"/>
      <c r="I55" s="21" t="n"/>
      <c r="J55" s="21" t="n"/>
      <c r="K55" s="22" t="n"/>
      <c r="L55" s="24" t="n"/>
      <c r="M55" s="24" t="n"/>
      <c r="N55" s="24" t="n"/>
      <c r="O55" s="22" t="n"/>
      <c r="P55" s="22" t="n"/>
      <c r="Q55" s="21" t="n"/>
      <c r="R55" s="44">
        <f>IF(OR(B55="",C55=""),"",B55+C55)</f>
        <v/>
      </c>
      <c r="S55" s="44">
        <f>IF(OR(B55="",D55=""),"",B55+D55)</f>
        <v/>
      </c>
      <c r="T55" s="26">
        <f>IF(L55="","",MAX(0,L55-IF(N55="",0,N55)))</f>
        <v/>
      </c>
      <c r="U55" s="27">
        <f>IF(A55="","",IF(OR(J55="Cancelada",J55="Solicitud"),"No exigible",IF(M55="","Sin definir",IF(N55&gt;=M55,"Recibida",IF(N55&gt;0,"Parcial","Pendiente")))))</f>
        <v/>
      </c>
      <c r="V55" s="27">
        <f>IF(A55="","",IF(J55&lt;&gt;"Bloqueo provisional","",IF(K55="","Falta vencimiento",IF(K55&lt;TODAY(),"BLOQUEO VENCIDO",IF(K55=TODAY(),"Vence hoy","Vigente")))))</f>
        <v/>
      </c>
      <c r="W55" s="27">
        <f>IF(OR(A55="",R55="",S55="",E55="",D55&lt;=C55),"",IF(SUMPRODUCT(($A$2:$A$201&lt;&gt;A55)*($E$2:$E$201=E55)*(($J$2:$J$201="Bloqueo provisional")+($J$2:$J$201="Confirmada")+($J$2:$J$201="Realizada"))*($R$2:$R$201&lt;S55)*($S$2:$S$201&gt;R55))&gt;0,"CONFLICTO","Sin conflicto"))</f>
        <v/>
      </c>
      <c r="X55" s="27">
        <f>IF(A55="","",IF(OR(B55="",C55="",D55="",E55="",F55="",G55="",H55="",J55="",D55&lt;=C55,W55="CONFLICTO"),"REVISAR","Correcto"))</f>
        <v/>
      </c>
    </row>
    <row r="56">
      <c r="A56" s="21" t="n"/>
      <c r="B56" s="22" t="n"/>
      <c r="C56" s="43" t="n"/>
      <c r="D56" s="43" t="n"/>
      <c r="E56" s="21" t="n"/>
      <c r="F56" s="21" t="n"/>
      <c r="G56" s="21" t="n"/>
      <c r="H56" s="21" t="n"/>
      <c r="I56" s="21" t="n"/>
      <c r="J56" s="21" t="n"/>
      <c r="K56" s="22" t="n"/>
      <c r="L56" s="24" t="n"/>
      <c r="M56" s="24" t="n"/>
      <c r="N56" s="24" t="n"/>
      <c r="O56" s="22" t="n"/>
      <c r="P56" s="22" t="n"/>
      <c r="Q56" s="21" t="n"/>
      <c r="R56" s="44">
        <f>IF(OR(B56="",C56=""),"",B56+C56)</f>
        <v/>
      </c>
      <c r="S56" s="44">
        <f>IF(OR(B56="",D56=""),"",B56+D56)</f>
        <v/>
      </c>
      <c r="T56" s="26">
        <f>IF(L56="","",MAX(0,L56-IF(N56="",0,N56)))</f>
        <v/>
      </c>
      <c r="U56" s="27">
        <f>IF(A56="","",IF(OR(J56="Cancelada",J56="Solicitud"),"No exigible",IF(M56="","Sin definir",IF(N56&gt;=M56,"Recibida",IF(N56&gt;0,"Parcial","Pendiente")))))</f>
        <v/>
      </c>
      <c r="V56" s="27">
        <f>IF(A56="","",IF(J56&lt;&gt;"Bloqueo provisional","",IF(K56="","Falta vencimiento",IF(K56&lt;TODAY(),"BLOQUEO VENCIDO",IF(K56=TODAY(),"Vence hoy","Vigente")))))</f>
        <v/>
      </c>
      <c r="W56" s="27">
        <f>IF(OR(A56="",R56="",S56="",E56="",D56&lt;=C56),"",IF(SUMPRODUCT(($A$2:$A$201&lt;&gt;A56)*($E$2:$E$201=E56)*(($J$2:$J$201="Bloqueo provisional")+($J$2:$J$201="Confirmada")+($J$2:$J$201="Realizada"))*($R$2:$R$201&lt;S56)*($S$2:$S$201&gt;R56))&gt;0,"CONFLICTO","Sin conflicto"))</f>
        <v/>
      </c>
      <c r="X56" s="27">
        <f>IF(A56="","",IF(OR(B56="",C56="",D56="",E56="",F56="",G56="",H56="",J56="",D56&lt;=C56,W56="CONFLICTO"),"REVISAR","Correcto"))</f>
        <v/>
      </c>
    </row>
    <row r="57">
      <c r="A57" s="21" t="n"/>
      <c r="B57" s="22" t="n"/>
      <c r="C57" s="43" t="n"/>
      <c r="D57" s="43" t="n"/>
      <c r="E57" s="21" t="n"/>
      <c r="F57" s="21" t="n"/>
      <c r="G57" s="21" t="n"/>
      <c r="H57" s="21" t="n"/>
      <c r="I57" s="21" t="n"/>
      <c r="J57" s="21" t="n"/>
      <c r="K57" s="22" t="n"/>
      <c r="L57" s="24" t="n"/>
      <c r="M57" s="24" t="n"/>
      <c r="N57" s="24" t="n"/>
      <c r="O57" s="22" t="n"/>
      <c r="P57" s="22" t="n"/>
      <c r="Q57" s="21" t="n"/>
      <c r="R57" s="44">
        <f>IF(OR(B57="",C57=""),"",B57+C57)</f>
        <v/>
      </c>
      <c r="S57" s="44">
        <f>IF(OR(B57="",D57=""),"",B57+D57)</f>
        <v/>
      </c>
      <c r="T57" s="26">
        <f>IF(L57="","",MAX(0,L57-IF(N57="",0,N57)))</f>
        <v/>
      </c>
      <c r="U57" s="27">
        <f>IF(A57="","",IF(OR(J57="Cancelada",J57="Solicitud"),"No exigible",IF(M57="","Sin definir",IF(N57&gt;=M57,"Recibida",IF(N57&gt;0,"Parcial","Pendiente")))))</f>
        <v/>
      </c>
      <c r="V57" s="27">
        <f>IF(A57="","",IF(J57&lt;&gt;"Bloqueo provisional","",IF(K57="","Falta vencimiento",IF(K57&lt;TODAY(),"BLOQUEO VENCIDO",IF(K57=TODAY(),"Vence hoy","Vigente")))))</f>
        <v/>
      </c>
      <c r="W57" s="27">
        <f>IF(OR(A57="",R57="",S57="",E57="",D57&lt;=C57),"",IF(SUMPRODUCT(($A$2:$A$201&lt;&gt;A57)*($E$2:$E$201=E57)*(($J$2:$J$201="Bloqueo provisional")+($J$2:$J$201="Confirmada")+($J$2:$J$201="Realizada"))*($R$2:$R$201&lt;S57)*($S$2:$S$201&gt;R57))&gt;0,"CONFLICTO","Sin conflicto"))</f>
        <v/>
      </c>
      <c r="X57" s="27">
        <f>IF(A57="","",IF(OR(B57="",C57="",D57="",E57="",F57="",G57="",H57="",J57="",D57&lt;=C57,W57="CONFLICTO"),"REVISAR","Correcto"))</f>
        <v/>
      </c>
    </row>
    <row r="58">
      <c r="A58" s="21" t="n"/>
      <c r="B58" s="22" t="n"/>
      <c r="C58" s="43" t="n"/>
      <c r="D58" s="43" t="n"/>
      <c r="E58" s="21" t="n"/>
      <c r="F58" s="21" t="n"/>
      <c r="G58" s="21" t="n"/>
      <c r="H58" s="21" t="n"/>
      <c r="I58" s="21" t="n"/>
      <c r="J58" s="21" t="n"/>
      <c r="K58" s="22" t="n"/>
      <c r="L58" s="24" t="n"/>
      <c r="M58" s="24" t="n"/>
      <c r="N58" s="24" t="n"/>
      <c r="O58" s="22" t="n"/>
      <c r="P58" s="22" t="n"/>
      <c r="Q58" s="21" t="n"/>
      <c r="R58" s="44">
        <f>IF(OR(B58="",C58=""),"",B58+C58)</f>
        <v/>
      </c>
      <c r="S58" s="44">
        <f>IF(OR(B58="",D58=""),"",B58+D58)</f>
        <v/>
      </c>
      <c r="T58" s="26">
        <f>IF(L58="","",MAX(0,L58-IF(N58="",0,N58)))</f>
        <v/>
      </c>
      <c r="U58" s="27">
        <f>IF(A58="","",IF(OR(J58="Cancelada",J58="Solicitud"),"No exigible",IF(M58="","Sin definir",IF(N58&gt;=M58,"Recibida",IF(N58&gt;0,"Parcial","Pendiente")))))</f>
        <v/>
      </c>
      <c r="V58" s="27">
        <f>IF(A58="","",IF(J58&lt;&gt;"Bloqueo provisional","",IF(K58="","Falta vencimiento",IF(K58&lt;TODAY(),"BLOQUEO VENCIDO",IF(K58=TODAY(),"Vence hoy","Vigente")))))</f>
        <v/>
      </c>
      <c r="W58" s="27">
        <f>IF(OR(A58="",R58="",S58="",E58="",D58&lt;=C58),"",IF(SUMPRODUCT(($A$2:$A$201&lt;&gt;A58)*($E$2:$E$201=E58)*(($J$2:$J$201="Bloqueo provisional")+($J$2:$J$201="Confirmada")+($J$2:$J$201="Realizada"))*($R$2:$R$201&lt;S58)*($S$2:$S$201&gt;R58))&gt;0,"CONFLICTO","Sin conflicto"))</f>
        <v/>
      </c>
      <c r="X58" s="27">
        <f>IF(A58="","",IF(OR(B58="",C58="",D58="",E58="",F58="",G58="",H58="",J58="",D58&lt;=C58,W58="CONFLICTO"),"REVISAR","Correcto"))</f>
        <v/>
      </c>
    </row>
    <row r="59">
      <c r="A59" s="21" t="n"/>
      <c r="B59" s="22" t="n"/>
      <c r="C59" s="43" t="n"/>
      <c r="D59" s="43" t="n"/>
      <c r="E59" s="21" t="n"/>
      <c r="F59" s="21" t="n"/>
      <c r="G59" s="21" t="n"/>
      <c r="H59" s="21" t="n"/>
      <c r="I59" s="21" t="n"/>
      <c r="J59" s="21" t="n"/>
      <c r="K59" s="22" t="n"/>
      <c r="L59" s="24" t="n"/>
      <c r="M59" s="24" t="n"/>
      <c r="N59" s="24" t="n"/>
      <c r="O59" s="22" t="n"/>
      <c r="P59" s="22" t="n"/>
      <c r="Q59" s="21" t="n"/>
      <c r="R59" s="44">
        <f>IF(OR(B59="",C59=""),"",B59+C59)</f>
        <v/>
      </c>
      <c r="S59" s="44">
        <f>IF(OR(B59="",D59=""),"",B59+D59)</f>
        <v/>
      </c>
      <c r="T59" s="26">
        <f>IF(L59="","",MAX(0,L59-IF(N59="",0,N59)))</f>
        <v/>
      </c>
      <c r="U59" s="27">
        <f>IF(A59="","",IF(OR(J59="Cancelada",J59="Solicitud"),"No exigible",IF(M59="","Sin definir",IF(N59&gt;=M59,"Recibida",IF(N59&gt;0,"Parcial","Pendiente")))))</f>
        <v/>
      </c>
      <c r="V59" s="27">
        <f>IF(A59="","",IF(J59&lt;&gt;"Bloqueo provisional","",IF(K59="","Falta vencimiento",IF(K59&lt;TODAY(),"BLOQUEO VENCIDO",IF(K59=TODAY(),"Vence hoy","Vigente")))))</f>
        <v/>
      </c>
      <c r="W59" s="27">
        <f>IF(OR(A59="",R59="",S59="",E59="",D59&lt;=C59),"",IF(SUMPRODUCT(($A$2:$A$201&lt;&gt;A59)*($E$2:$E$201=E59)*(($J$2:$J$201="Bloqueo provisional")+($J$2:$J$201="Confirmada")+($J$2:$J$201="Realizada"))*($R$2:$R$201&lt;S59)*($S$2:$S$201&gt;R59))&gt;0,"CONFLICTO","Sin conflicto"))</f>
        <v/>
      </c>
      <c r="X59" s="27">
        <f>IF(A59="","",IF(OR(B59="",C59="",D59="",E59="",F59="",G59="",H59="",J59="",D59&lt;=C59,W59="CONFLICTO"),"REVISAR","Correcto"))</f>
        <v/>
      </c>
    </row>
    <row r="60">
      <c r="A60" s="21" t="n"/>
      <c r="B60" s="22" t="n"/>
      <c r="C60" s="43" t="n"/>
      <c r="D60" s="43" t="n"/>
      <c r="E60" s="21" t="n"/>
      <c r="F60" s="21" t="n"/>
      <c r="G60" s="21" t="n"/>
      <c r="H60" s="21" t="n"/>
      <c r="I60" s="21" t="n"/>
      <c r="J60" s="21" t="n"/>
      <c r="K60" s="22" t="n"/>
      <c r="L60" s="24" t="n"/>
      <c r="M60" s="24" t="n"/>
      <c r="N60" s="24" t="n"/>
      <c r="O60" s="22" t="n"/>
      <c r="P60" s="22" t="n"/>
      <c r="Q60" s="21" t="n"/>
      <c r="R60" s="44">
        <f>IF(OR(B60="",C60=""),"",B60+C60)</f>
        <v/>
      </c>
      <c r="S60" s="44">
        <f>IF(OR(B60="",D60=""),"",B60+D60)</f>
        <v/>
      </c>
      <c r="T60" s="26">
        <f>IF(L60="","",MAX(0,L60-IF(N60="",0,N60)))</f>
        <v/>
      </c>
      <c r="U60" s="27">
        <f>IF(A60="","",IF(OR(J60="Cancelada",J60="Solicitud"),"No exigible",IF(M60="","Sin definir",IF(N60&gt;=M60,"Recibida",IF(N60&gt;0,"Parcial","Pendiente")))))</f>
        <v/>
      </c>
      <c r="V60" s="27">
        <f>IF(A60="","",IF(J60&lt;&gt;"Bloqueo provisional","",IF(K60="","Falta vencimiento",IF(K60&lt;TODAY(),"BLOQUEO VENCIDO",IF(K60=TODAY(),"Vence hoy","Vigente")))))</f>
        <v/>
      </c>
      <c r="W60" s="27">
        <f>IF(OR(A60="",R60="",S60="",E60="",D60&lt;=C60),"",IF(SUMPRODUCT(($A$2:$A$201&lt;&gt;A60)*($E$2:$E$201=E60)*(($J$2:$J$201="Bloqueo provisional")+($J$2:$J$201="Confirmada")+($J$2:$J$201="Realizada"))*($R$2:$R$201&lt;S60)*($S$2:$S$201&gt;R60))&gt;0,"CONFLICTO","Sin conflicto"))</f>
        <v/>
      </c>
      <c r="X60" s="27">
        <f>IF(A60="","",IF(OR(B60="",C60="",D60="",E60="",F60="",G60="",H60="",J60="",D60&lt;=C60,W60="CONFLICTO"),"REVISAR","Correcto"))</f>
        <v/>
      </c>
    </row>
    <row r="61">
      <c r="A61" s="21" t="n"/>
      <c r="B61" s="22" t="n"/>
      <c r="C61" s="43" t="n"/>
      <c r="D61" s="43" t="n"/>
      <c r="E61" s="21" t="n"/>
      <c r="F61" s="21" t="n"/>
      <c r="G61" s="21" t="n"/>
      <c r="H61" s="21" t="n"/>
      <c r="I61" s="21" t="n"/>
      <c r="J61" s="21" t="n"/>
      <c r="K61" s="22" t="n"/>
      <c r="L61" s="24" t="n"/>
      <c r="M61" s="24" t="n"/>
      <c r="N61" s="24" t="n"/>
      <c r="O61" s="22" t="n"/>
      <c r="P61" s="22" t="n"/>
      <c r="Q61" s="21" t="n"/>
      <c r="R61" s="44">
        <f>IF(OR(B61="",C61=""),"",B61+C61)</f>
        <v/>
      </c>
      <c r="S61" s="44">
        <f>IF(OR(B61="",D61=""),"",B61+D61)</f>
        <v/>
      </c>
      <c r="T61" s="26">
        <f>IF(L61="","",MAX(0,L61-IF(N61="",0,N61)))</f>
        <v/>
      </c>
      <c r="U61" s="27">
        <f>IF(A61="","",IF(OR(J61="Cancelada",J61="Solicitud"),"No exigible",IF(M61="","Sin definir",IF(N61&gt;=M61,"Recibida",IF(N61&gt;0,"Parcial","Pendiente")))))</f>
        <v/>
      </c>
      <c r="V61" s="27">
        <f>IF(A61="","",IF(J61&lt;&gt;"Bloqueo provisional","",IF(K61="","Falta vencimiento",IF(K61&lt;TODAY(),"BLOQUEO VENCIDO",IF(K61=TODAY(),"Vence hoy","Vigente")))))</f>
        <v/>
      </c>
      <c r="W61" s="27">
        <f>IF(OR(A61="",R61="",S61="",E61="",D61&lt;=C61),"",IF(SUMPRODUCT(($A$2:$A$201&lt;&gt;A61)*($E$2:$E$201=E61)*(($J$2:$J$201="Bloqueo provisional")+($J$2:$J$201="Confirmada")+($J$2:$J$201="Realizada"))*($R$2:$R$201&lt;S61)*($S$2:$S$201&gt;R61))&gt;0,"CONFLICTO","Sin conflicto"))</f>
        <v/>
      </c>
      <c r="X61" s="27">
        <f>IF(A61="","",IF(OR(B61="",C61="",D61="",E61="",F61="",G61="",H61="",J61="",D61&lt;=C61,W61="CONFLICTO"),"REVISAR","Correcto"))</f>
        <v/>
      </c>
    </row>
    <row r="62">
      <c r="A62" s="21" t="n"/>
      <c r="B62" s="22" t="n"/>
      <c r="C62" s="43" t="n"/>
      <c r="D62" s="43" t="n"/>
      <c r="E62" s="21" t="n"/>
      <c r="F62" s="21" t="n"/>
      <c r="G62" s="21" t="n"/>
      <c r="H62" s="21" t="n"/>
      <c r="I62" s="21" t="n"/>
      <c r="J62" s="21" t="n"/>
      <c r="K62" s="22" t="n"/>
      <c r="L62" s="24" t="n"/>
      <c r="M62" s="24" t="n"/>
      <c r="N62" s="24" t="n"/>
      <c r="O62" s="22" t="n"/>
      <c r="P62" s="22" t="n"/>
      <c r="Q62" s="21" t="n"/>
      <c r="R62" s="44">
        <f>IF(OR(B62="",C62=""),"",B62+C62)</f>
        <v/>
      </c>
      <c r="S62" s="44">
        <f>IF(OR(B62="",D62=""),"",B62+D62)</f>
        <v/>
      </c>
      <c r="T62" s="26">
        <f>IF(L62="","",MAX(0,L62-IF(N62="",0,N62)))</f>
        <v/>
      </c>
      <c r="U62" s="27">
        <f>IF(A62="","",IF(OR(J62="Cancelada",J62="Solicitud"),"No exigible",IF(M62="","Sin definir",IF(N62&gt;=M62,"Recibida",IF(N62&gt;0,"Parcial","Pendiente")))))</f>
        <v/>
      </c>
      <c r="V62" s="27">
        <f>IF(A62="","",IF(J62&lt;&gt;"Bloqueo provisional","",IF(K62="","Falta vencimiento",IF(K62&lt;TODAY(),"BLOQUEO VENCIDO",IF(K62=TODAY(),"Vence hoy","Vigente")))))</f>
        <v/>
      </c>
      <c r="W62" s="27">
        <f>IF(OR(A62="",R62="",S62="",E62="",D62&lt;=C62),"",IF(SUMPRODUCT(($A$2:$A$201&lt;&gt;A62)*($E$2:$E$201=E62)*(($J$2:$J$201="Bloqueo provisional")+($J$2:$J$201="Confirmada")+($J$2:$J$201="Realizada"))*($R$2:$R$201&lt;S62)*($S$2:$S$201&gt;R62))&gt;0,"CONFLICTO","Sin conflicto"))</f>
        <v/>
      </c>
      <c r="X62" s="27">
        <f>IF(A62="","",IF(OR(B62="",C62="",D62="",E62="",F62="",G62="",H62="",J62="",D62&lt;=C62,W62="CONFLICTO"),"REVISAR","Correcto"))</f>
        <v/>
      </c>
    </row>
    <row r="63">
      <c r="A63" s="21" t="n"/>
      <c r="B63" s="22" t="n"/>
      <c r="C63" s="43" t="n"/>
      <c r="D63" s="43" t="n"/>
      <c r="E63" s="21" t="n"/>
      <c r="F63" s="21" t="n"/>
      <c r="G63" s="21" t="n"/>
      <c r="H63" s="21" t="n"/>
      <c r="I63" s="21" t="n"/>
      <c r="J63" s="21" t="n"/>
      <c r="K63" s="22" t="n"/>
      <c r="L63" s="24" t="n"/>
      <c r="M63" s="24" t="n"/>
      <c r="N63" s="24" t="n"/>
      <c r="O63" s="22" t="n"/>
      <c r="P63" s="22" t="n"/>
      <c r="Q63" s="21" t="n"/>
      <c r="R63" s="44">
        <f>IF(OR(B63="",C63=""),"",B63+C63)</f>
        <v/>
      </c>
      <c r="S63" s="44">
        <f>IF(OR(B63="",D63=""),"",B63+D63)</f>
        <v/>
      </c>
      <c r="T63" s="26">
        <f>IF(L63="","",MAX(0,L63-IF(N63="",0,N63)))</f>
        <v/>
      </c>
      <c r="U63" s="27">
        <f>IF(A63="","",IF(OR(J63="Cancelada",J63="Solicitud"),"No exigible",IF(M63="","Sin definir",IF(N63&gt;=M63,"Recibida",IF(N63&gt;0,"Parcial","Pendiente")))))</f>
        <v/>
      </c>
      <c r="V63" s="27">
        <f>IF(A63="","",IF(J63&lt;&gt;"Bloqueo provisional","",IF(K63="","Falta vencimiento",IF(K63&lt;TODAY(),"BLOQUEO VENCIDO",IF(K63=TODAY(),"Vence hoy","Vigente")))))</f>
        <v/>
      </c>
      <c r="W63" s="27">
        <f>IF(OR(A63="",R63="",S63="",E63="",D63&lt;=C63),"",IF(SUMPRODUCT(($A$2:$A$201&lt;&gt;A63)*($E$2:$E$201=E63)*(($J$2:$J$201="Bloqueo provisional")+($J$2:$J$201="Confirmada")+($J$2:$J$201="Realizada"))*($R$2:$R$201&lt;S63)*($S$2:$S$201&gt;R63))&gt;0,"CONFLICTO","Sin conflicto"))</f>
        <v/>
      </c>
      <c r="X63" s="27">
        <f>IF(A63="","",IF(OR(B63="",C63="",D63="",E63="",F63="",G63="",H63="",J63="",D63&lt;=C63,W63="CONFLICTO"),"REVISAR","Correcto"))</f>
        <v/>
      </c>
    </row>
    <row r="64">
      <c r="A64" s="21" t="n"/>
      <c r="B64" s="22" t="n"/>
      <c r="C64" s="43" t="n"/>
      <c r="D64" s="43" t="n"/>
      <c r="E64" s="21" t="n"/>
      <c r="F64" s="21" t="n"/>
      <c r="G64" s="21" t="n"/>
      <c r="H64" s="21" t="n"/>
      <c r="I64" s="21" t="n"/>
      <c r="J64" s="21" t="n"/>
      <c r="K64" s="22" t="n"/>
      <c r="L64" s="24" t="n"/>
      <c r="M64" s="24" t="n"/>
      <c r="N64" s="24" t="n"/>
      <c r="O64" s="22" t="n"/>
      <c r="P64" s="22" t="n"/>
      <c r="Q64" s="21" t="n"/>
      <c r="R64" s="44">
        <f>IF(OR(B64="",C64=""),"",B64+C64)</f>
        <v/>
      </c>
      <c r="S64" s="44">
        <f>IF(OR(B64="",D64=""),"",B64+D64)</f>
        <v/>
      </c>
      <c r="T64" s="26">
        <f>IF(L64="","",MAX(0,L64-IF(N64="",0,N64)))</f>
        <v/>
      </c>
      <c r="U64" s="27">
        <f>IF(A64="","",IF(OR(J64="Cancelada",J64="Solicitud"),"No exigible",IF(M64="","Sin definir",IF(N64&gt;=M64,"Recibida",IF(N64&gt;0,"Parcial","Pendiente")))))</f>
        <v/>
      </c>
      <c r="V64" s="27">
        <f>IF(A64="","",IF(J64&lt;&gt;"Bloqueo provisional","",IF(K64="","Falta vencimiento",IF(K64&lt;TODAY(),"BLOQUEO VENCIDO",IF(K64=TODAY(),"Vence hoy","Vigente")))))</f>
        <v/>
      </c>
      <c r="W64" s="27">
        <f>IF(OR(A64="",R64="",S64="",E64="",D64&lt;=C64),"",IF(SUMPRODUCT(($A$2:$A$201&lt;&gt;A64)*($E$2:$E$201=E64)*(($J$2:$J$201="Bloqueo provisional")+($J$2:$J$201="Confirmada")+($J$2:$J$201="Realizada"))*($R$2:$R$201&lt;S64)*($S$2:$S$201&gt;R64))&gt;0,"CONFLICTO","Sin conflicto"))</f>
        <v/>
      </c>
      <c r="X64" s="27">
        <f>IF(A64="","",IF(OR(B64="",C64="",D64="",E64="",F64="",G64="",H64="",J64="",D64&lt;=C64,W64="CONFLICTO"),"REVISAR","Correcto"))</f>
        <v/>
      </c>
    </row>
    <row r="65">
      <c r="A65" s="21" t="n"/>
      <c r="B65" s="22" t="n"/>
      <c r="C65" s="43" t="n"/>
      <c r="D65" s="43" t="n"/>
      <c r="E65" s="21" t="n"/>
      <c r="F65" s="21" t="n"/>
      <c r="G65" s="21" t="n"/>
      <c r="H65" s="21" t="n"/>
      <c r="I65" s="21" t="n"/>
      <c r="J65" s="21" t="n"/>
      <c r="K65" s="22" t="n"/>
      <c r="L65" s="24" t="n"/>
      <c r="M65" s="24" t="n"/>
      <c r="N65" s="24" t="n"/>
      <c r="O65" s="22" t="n"/>
      <c r="P65" s="22" t="n"/>
      <c r="Q65" s="21" t="n"/>
      <c r="R65" s="44">
        <f>IF(OR(B65="",C65=""),"",B65+C65)</f>
        <v/>
      </c>
      <c r="S65" s="44">
        <f>IF(OR(B65="",D65=""),"",B65+D65)</f>
        <v/>
      </c>
      <c r="T65" s="26">
        <f>IF(L65="","",MAX(0,L65-IF(N65="",0,N65)))</f>
        <v/>
      </c>
      <c r="U65" s="27">
        <f>IF(A65="","",IF(OR(J65="Cancelada",J65="Solicitud"),"No exigible",IF(M65="","Sin definir",IF(N65&gt;=M65,"Recibida",IF(N65&gt;0,"Parcial","Pendiente")))))</f>
        <v/>
      </c>
      <c r="V65" s="27">
        <f>IF(A65="","",IF(J65&lt;&gt;"Bloqueo provisional","",IF(K65="","Falta vencimiento",IF(K65&lt;TODAY(),"BLOQUEO VENCIDO",IF(K65=TODAY(),"Vence hoy","Vigente")))))</f>
        <v/>
      </c>
      <c r="W65" s="27">
        <f>IF(OR(A65="",R65="",S65="",E65="",D65&lt;=C65),"",IF(SUMPRODUCT(($A$2:$A$201&lt;&gt;A65)*($E$2:$E$201=E65)*(($J$2:$J$201="Bloqueo provisional")+($J$2:$J$201="Confirmada")+($J$2:$J$201="Realizada"))*($R$2:$R$201&lt;S65)*($S$2:$S$201&gt;R65))&gt;0,"CONFLICTO","Sin conflicto"))</f>
        <v/>
      </c>
      <c r="X65" s="27">
        <f>IF(A65="","",IF(OR(B65="",C65="",D65="",E65="",F65="",G65="",H65="",J65="",D65&lt;=C65,W65="CONFLICTO"),"REVISAR","Correcto"))</f>
        <v/>
      </c>
    </row>
    <row r="66">
      <c r="A66" s="21" t="n"/>
      <c r="B66" s="22" t="n"/>
      <c r="C66" s="43" t="n"/>
      <c r="D66" s="43" t="n"/>
      <c r="E66" s="21" t="n"/>
      <c r="F66" s="21" t="n"/>
      <c r="G66" s="21" t="n"/>
      <c r="H66" s="21" t="n"/>
      <c r="I66" s="21" t="n"/>
      <c r="J66" s="21" t="n"/>
      <c r="K66" s="22" t="n"/>
      <c r="L66" s="24" t="n"/>
      <c r="M66" s="24" t="n"/>
      <c r="N66" s="24" t="n"/>
      <c r="O66" s="22" t="n"/>
      <c r="P66" s="22" t="n"/>
      <c r="Q66" s="21" t="n"/>
      <c r="R66" s="44">
        <f>IF(OR(B66="",C66=""),"",B66+C66)</f>
        <v/>
      </c>
      <c r="S66" s="44">
        <f>IF(OR(B66="",D66=""),"",B66+D66)</f>
        <v/>
      </c>
      <c r="T66" s="26">
        <f>IF(L66="","",MAX(0,L66-IF(N66="",0,N66)))</f>
        <v/>
      </c>
      <c r="U66" s="27">
        <f>IF(A66="","",IF(OR(J66="Cancelada",J66="Solicitud"),"No exigible",IF(M66="","Sin definir",IF(N66&gt;=M66,"Recibida",IF(N66&gt;0,"Parcial","Pendiente")))))</f>
        <v/>
      </c>
      <c r="V66" s="27">
        <f>IF(A66="","",IF(J66&lt;&gt;"Bloqueo provisional","",IF(K66="","Falta vencimiento",IF(K66&lt;TODAY(),"BLOQUEO VENCIDO",IF(K66=TODAY(),"Vence hoy","Vigente")))))</f>
        <v/>
      </c>
      <c r="W66" s="27">
        <f>IF(OR(A66="",R66="",S66="",E66="",D66&lt;=C66),"",IF(SUMPRODUCT(($A$2:$A$201&lt;&gt;A66)*($E$2:$E$201=E66)*(($J$2:$J$201="Bloqueo provisional")+($J$2:$J$201="Confirmada")+($J$2:$J$201="Realizada"))*($R$2:$R$201&lt;S66)*($S$2:$S$201&gt;R66))&gt;0,"CONFLICTO","Sin conflicto"))</f>
        <v/>
      </c>
      <c r="X66" s="27">
        <f>IF(A66="","",IF(OR(B66="",C66="",D66="",E66="",F66="",G66="",H66="",J66="",D66&lt;=C66,W66="CONFLICTO"),"REVISAR","Correcto"))</f>
        <v/>
      </c>
    </row>
    <row r="67">
      <c r="A67" s="21" t="n"/>
      <c r="B67" s="22" t="n"/>
      <c r="C67" s="43" t="n"/>
      <c r="D67" s="43" t="n"/>
      <c r="E67" s="21" t="n"/>
      <c r="F67" s="21" t="n"/>
      <c r="G67" s="21" t="n"/>
      <c r="H67" s="21" t="n"/>
      <c r="I67" s="21" t="n"/>
      <c r="J67" s="21" t="n"/>
      <c r="K67" s="22" t="n"/>
      <c r="L67" s="24" t="n"/>
      <c r="M67" s="24" t="n"/>
      <c r="N67" s="24" t="n"/>
      <c r="O67" s="22" t="n"/>
      <c r="P67" s="22" t="n"/>
      <c r="Q67" s="21" t="n"/>
      <c r="R67" s="44">
        <f>IF(OR(B67="",C67=""),"",B67+C67)</f>
        <v/>
      </c>
      <c r="S67" s="44">
        <f>IF(OR(B67="",D67=""),"",B67+D67)</f>
        <v/>
      </c>
      <c r="T67" s="26">
        <f>IF(L67="","",MAX(0,L67-IF(N67="",0,N67)))</f>
        <v/>
      </c>
      <c r="U67" s="27">
        <f>IF(A67="","",IF(OR(J67="Cancelada",J67="Solicitud"),"No exigible",IF(M67="","Sin definir",IF(N67&gt;=M67,"Recibida",IF(N67&gt;0,"Parcial","Pendiente")))))</f>
        <v/>
      </c>
      <c r="V67" s="27">
        <f>IF(A67="","",IF(J67&lt;&gt;"Bloqueo provisional","",IF(K67="","Falta vencimiento",IF(K67&lt;TODAY(),"BLOQUEO VENCIDO",IF(K67=TODAY(),"Vence hoy","Vigente")))))</f>
        <v/>
      </c>
      <c r="W67" s="27">
        <f>IF(OR(A67="",R67="",S67="",E67="",D67&lt;=C67),"",IF(SUMPRODUCT(($A$2:$A$201&lt;&gt;A67)*($E$2:$E$201=E67)*(($J$2:$J$201="Bloqueo provisional")+($J$2:$J$201="Confirmada")+($J$2:$J$201="Realizada"))*($R$2:$R$201&lt;S67)*($S$2:$S$201&gt;R67))&gt;0,"CONFLICTO","Sin conflicto"))</f>
        <v/>
      </c>
      <c r="X67" s="27">
        <f>IF(A67="","",IF(OR(B67="",C67="",D67="",E67="",F67="",G67="",H67="",J67="",D67&lt;=C67,W67="CONFLICTO"),"REVISAR","Correcto"))</f>
        <v/>
      </c>
    </row>
    <row r="68">
      <c r="A68" s="21" t="n"/>
      <c r="B68" s="22" t="n"/>
      <c r="C68" s="43" t="n"/>
      <c r="D68" s="43" t="n"/>
      <c r="E68" s="21" t="n"/>
      <c r="F68" s="21" t="n"/>
      <c r="G68" s="21" t="n"/>
      <c r="H68" s="21" t="n"/>
      <c r="I68" s="21" t="n"/>
      <c r="J68" s="21" t="n"/>
      <c r="K68" s="22" t="n"/>
      <c r="L68" s="24" t="n"/>
      <c r="M68" s="24" t="n"/>
      <c r="N68" s="24" t="n"/>
      <c r="O68" s="22" t="n"/>
      <c r="P68" s="22" t="n"/>
      <c r="Q68" s="21" t="n"/>
      <c r="R68" s="44">
        <f>IF(OR(B68="",C68=""),"",B68+C68)</f>
        <v/>
      </c>
      <c r="S68" s="44">
        <f>IF(OR(B68="",D68=""),"",B68+D68)</f>
        <v/>
      </c>
      <c r="T68" s="26">
        <f>IF(L68="","",MAX(0,L68-IF(N68="",0,N68)))</f>
        <v/>
      </c>
      <c r="U68" s="27">
        <f>IF(A68="","",IF(OR(J68="Cancelada",J68="Solicitud"),"No exigible",IF(M68="","Sin definir",IF(N68&gt;=M68,"Recibida",IF(N68&gt;0,"Parcial","Pendiente")))))</f>
        <v/>
      </c>
      <c r="V68" s="27">
        <f>IF(A68="","",IF(J68&lt;&gt;"Bloqueo provisional","",IF(K68="","Falta vencimiento",IF(K68&lt;TODAY(),"BLOQUEO VENCIDO",IF(K68=TODAY(),"Vence hoy","Vigente")))))</f>
        <v/>
      </c>
      <c r="W68" s="27">
        <f>IF(OR(A68="",R68="",S68="",E68="",D68&lt;=C68),"",IF(SUMPRODUCT(($A$2:$A$201&lt;&gt;A68)*($E$2:$E$201=E68)*(($J$2:$J$201="Bloqueo provisional")+($J$2:$J$201="Confirmada")+($J$2:$J$201="Realizada"))*($R$2:$R$201&lt;S68)*($S$2:$S$201&gt;R68))&gt;0,"CONFLICTO","Sin conflicto"))</f>
        <v/>
      </c>
      <c r="X68" s="27">
        <f>IF(A68="","",IF(OR(B68="",C68="",D68="",E68="",F68="",G68="",H68="",J68="",D68&lt;=C68,W68="CONFLICTO"),"REVISAR","Correcto"))</f>
        <v/>
      </c>
    </row>
    <row r="69">
      <c r="A69" s="21" t="n"/>
      <c r="B69" s="22" t="n"/>
      <c r="C69" s="43" t="n"/>
      <c r="D69" s="43" t="n"/>
      <c r="E69" s="21" t="n"/>
      <c r="F69" s="21" t="n"/>
      <c r="G69" s="21" t="n"/>
      <c r="H69" s="21" t="n"/>
      <c r="I69" s="21" t="n"/>
      <c r="J69" s="21" t="n"/>
      <c r="K69" s="22" t="n"/>
      <c r="L69" s="24" t="n"/>
      <c r="M69" s="24" t="n"/>
      <c r="N69" s="24" t="n"/>
      <c r="O69" s="22" t="n"/>
      <c r="P69" s="22" t="n"/>
      <c r="Q69" s="21" t="n"/>
      <c r="R69" s="44">
        <f>IF(OR(B69="",C69=""),"",B69+C69)</f>
        <v/>
      </c>
      <c r="S69" s="44">
        <f>IF(OR(B69="",D69=""),"",B69+D69)</f>
        <v/>
      </c>
      <c r="T69" s="26">
        <f>IF(L69="","",MAX(0,L69-IF(N69="",0,N69)))</f>
        <v/>
      </c>
      <c r="U69" s="27">
        <f>IF(A69="","",IF(OR(J69="Cancelada",J69="Solicitud"),"No exigible",IF(M69="","Sin definir",IF(N69&gt;=M69,"Recibida",IF(N69&gt;0,"Parcial","Pendiente")))))</f>
        <v/>
      </c>
      <c r="V69" s="27">
        <f>IF(A69="","",IF(J69&lt;&gt;"Bloqueo provisional","",IF(K69="","Falta vencimiento",IF(K69&lt;TODAY(),"BLOQUEO VENCIDO",IF(K69=TODAY(),"Vence hoy","Vigente")))))</f>
        <v/>
      </c>
      <c r="W69" s="27">
        <f>IF(OR(A69="",R69="",S69="",E69="",D69&lt;=C69),"",IF(SUMPRODUCT(($A$2:$A$201&lt;&gt;A69)*($E$2:$E$201=E69)*(($J$2:$J$201="Bloqueo provisional")+($J$2:$J$201="Confirmada")+($J$2:$J$201="Realizada"))*($R$2:$R$201&lt;S69)*($S$2:$S$201&gt;R69))&gt;0,"CONFLICTO","Sin conflicto"))</f>
        <v/>
      </c>
      <c r="X69" s="27">
        <f>IF(A69="","",IF(OR(B69="",C69="",D69="",E69="",F69="",G69="",H69="",J69="",D69&lt;=C69,W69="CONFLICTO"),"REVISAR","Correcto"))</f>
        <v/>
      </c>
    </row>
    <row r="70">
      <c r="A70" s="21" t="n"/>
      <c r="B70" s="22" t="n"/>
      <c r="C70" s="43" t="n"/>
      <c r="D70" s="43" t="n"/>
      <c r="E70" s="21" t="n"/>
      <c r="F70" s="21" t="n"/>
      <c r="G70" s="21" t="n"/>
      <c r="H70" s="21" t="n"/>
      <c r="I70" s="21" t="n"/>
      <c r="J70" s="21" t="n"/>
      <c r="K70" s="22" t="n"/>
      <c r="L70" s="24" t="n"/>
      <c r="M70" s="24" t="n"/>
      <c r="N70" s="24" t="n"/>
      <c r="O70" s="22" t="n"/>
      <c r="P70" s="22" t="n"/>
      <c r="Q70" s="21" t="n"/>
      <c r="R70" s="44">
        <f>IF(OR(B70="",C70=""),"",B70+C70)</f>
        <v/>
      </c>
      <c r="S70" s="44">
        <f>IF(OR(B70="",D70=""),"",B70+D70)</f>
        <v/>
      </c>
      <c r="T70" s="26">
        <f>IF(L70="","",MAX(0,L70-IF(N70="",0,N70)))</f>
        <v/>
      </c>
      <c r="U70" s="27">
        <f>IF(A70="","",IF(OR(J70="Cancelada",J70="Solicitud"),"No exigible",IF(M70="","Sin definir",IF(N70&gt;=M70,"Recibida",IF(N70&gt;0,"Parcial","Pendiente")))))</f>
        <v/>
      </c>
      <c r="V70" s="27">
        <f>IF(A70="","",IF(J70&lt;&gt;"Bloqueo provisional","",IF(K70="","Falta vencimiento",IF(K70&lt;TODAY(),"BLOQUEO VENCIDO",IF(K70=TODAY(),"Vence hoy","Vigente")))))</f>
        <v/>
      </c>
      <c r="W70" s="27">
        <f>IF(OR(A70="",R70="",S70="",E70="",D70&lt;=C70),"",IF(SUMPRODUCT(($A$2:$A$201&lt;&gt;A70)*($E$2:$E$201=E70)*(($J$2:$J$201="Bloqueo provisional")+($J$2:$J$201="Confirmada")+($J$2:$J$201="Realizada"))*($R$2:$R$201&lt;S70)*($S$2:$S$201&gt;R70))&gt;0,"CONFLICTO","Sin conflicto"))</f>
        <v/>
      </c>
      <c r="X70" s="27">
        <f>IF(A70="","",IF(OR(B70="",C70="",D70="",E70="",F70="",G70="",H70="",J70="",D70&lt;=C70,W70="CONFLICTO"),"REVISAR","Correcto"))</f>
        <v/>
      </c>
    </row>
    <row r="71">
      <c r="A71" s="21" t="n"/>
      <c r="B71" s="22" t="n"/>
      <c r="C71" s="43" t="n"/>
      <c r="D71" s="43" t="n"/>
      <c r="E71" s="21" t="n"/>
      <c r="F71" s="21" t="n"/>
      <c r="G71" s="21" t="n"/>
      <c r="H71" s="21" t="n"/>
      <c r="I71" s="21" t="n"/>
      <c r="J71" s="21" t="n"/>
      <c r="K71" s="22" t="n"/>
      <c r="L71" s="24" t="n"/>
      <c r="M71" s="24" t="n"/>
      <c r="N71" s="24" t="n"/>
      <c r="O71" s="22" t="n"/>
      <c r="P71" s="22" t="n"/>
      <c r="Q71" s="21" t="n"/>
      <c r="R71" s="44">
        <f>IF(OR(B71="",C71=""),"",B71+C71)</f>
        <v/>
      </c>
      <c r="S71" s="44">
        <f>IF(OR(B71="",D71=""),"",B71+D71)</f>
        <v/>
      </c>
      <c r="T71" s="26">
        <f>IF(L71="","",MAX(0,L71-IF(N71="",0,N71)))</f>
        <v/>
      </c>
      <c r="U71" s="27">
        <f>IF(A71="","",IF(OR(J71="Cancelada",J71="Solicitud"),"No exigible",IF(M71="","Sin definir",IF(N71&gt;=M71,"Recibida",IF(N71&gt;0,"Parcial","Pendiente")))))</f>
        <v/>
      </c>
      <c r="V71" s="27">
        <f>IF(A71="","",IF(J71&lt;&gt;"Bloqueo provisional","",IF(K71="","Falta vencimiento",IF(K71&lt;TODAY(),"BLOQUEO VENCIDO",IF(K71=TODAY(),"Vence hoy","Vigente")))))</f>
        <v/>
      </c>
      <c r="W71" s="27">
        <f>IF(OR(A71="",R71="",S71="",E71="",D71&lt;=C71),"",IF(SUMPRODUCT(($A$2:$A$201&lt;&gt;A71)*($E$2:$E$201=E71)*(($J$2:$J$201="Bloqueo provisional")+($J$2:$J$201="Confirmada")+($J$2:$J$201="Realizada"))*($R$2:$R$201&lt;S71)*($S$2:$S$201&gt;R71))&gt;0,"CONFLICTO","Sin conflicto"))</f>
        <v/>
      </c>
      <c r="X71" s="27">
        <f>IF(A71="","",IF(OR(B71="",C71="",D71="",E71="",F71="",G71="",H71="",J71="",D71&lt;=C71,W71="CONFLICTO"),"REVISAR","Correcto"))</f>
        <v/>
      </c>
    </row>
    <row r="72">
      <c r="A72" s="21" t="n"/>
      <c r="B72" s="22" t="n"/>
      <c r="C72" s="43" t="n"/>
      <c r="D72" s="43" t="n"/>
      <c r="E72" s="21" t="n"/>
      <c r="F72" s="21" t="n"/>
      <c r="G72" s="21" t="n"/>
      <c r="H72" s="21" t="n"/>
      <c r="I72" s="21" t="n"/>
      <c r="J72" s="21" t="n"/>
      <c r="K72" s="22" t="n"/>
      <c r="L72" s="24" t="n"/>
      <c r="M72" s="24" t="n"/>
      <c r="N72" s="24" t="n"/>
      <c r="O72" s="22" t="n"/>
      <c r="P72" s="22" t="n"/>
      <c r="Q72" s="21" t="n"/>
      <c r="R72" s="44">
        <f>IF(OR(B72="",C72=""),"",B72+C72)</f>
        <v/>
      </c>
      <c r="S72" s="44">
        <f>IF(OR(B72="",D72=""),"",B72+D72)</f>
        <v/>
      </c>
      <c r="T72" s="26">
        <f>IF(L72="","",MAX(0,L72-IF(N72="",0,N72)))</f>
        <v/>
      </c>
      <c r="U72" s="27">
        <f>IF(A72="","",IF(OR(J72="Cancelada",J72="Solicitud"),"No exigible",IF(M72="","Sin definir",IF(N72&gt;=M72,"Recibida",IF(N72&gt;0,"Parcial","Pendiente")))))</f>
        <v/>
      </c>
      <c r="V72" s="27">
        <f>IF(A72="","",IF(J72&lt;&gt;"Bloqueo provisional","",IF(K72="","Falta vencimiento",IF(K72&lt;TODAY(),"BLOQUEO VENCIDO",IF(K72=TODAY(),"Vence hoy","Vigente")))))</f>
        <v/>
      </c>
      <c r="W72" s="27">
        <f>IF(OR(A72="",R72="",S72="",E72="",D72&lt;=C72),"",IF(SUMPRODUCT(($A$2:$A$201&lt;&gt;A72)*($E$2:$E$201=E72)*(($J$2:$J$201="Bloqueo provisional")+($J$2:$J$201="Confirmada")+($J$2:$J$201="Realizada"))*($R$2:$R$201&lt;S72)*($S$2:$S$201&gt;R72))&gt;0,"CONFLICTO","Sin conflicto"))</f>
        <v/>
      </c>
      <c r="X72" s="27">
        <f>IF(A72="","",IF(OR(B72="",C72="",D72="",E72="",F72="",G72="",H72="",J72="",D72&lt;=C72,W72="CONFLICTO"),"REVISAR","Correcto"))</f>
        <v/>
      </c>
    </row>
    <row r="73">
      <c r="A73" s="21" t="n"/>
      <c r="B73" s="22" t="n"/>
      <c r="C73" s="43" t="n"/>
      <c r="D73" s="43" t="n"/>
      <c r="E73" s="21" t="n"/>
      <c r="F73" s="21" t="n"/>
      <c r="G73" s="21" t="n"/>
      <c r="H73" s="21" t="n"/>
      <c r="I73" s="21" t="n"/>
      <c r="J73" s="21" t="n"/>
      <c r="K73" s="22" t="n"/>
      <c r="L73" s="24" t="n"/>
      <c r="M73" s="24" t="n"/>
      <c r="N73" s="24" t="n"/>
      <c r="O73" s="22" t="n"/>
      <c r="P73" s="22" t="n"/>
      <c r="Q73" s="21" t="n"/>
      <c r="R73" s="44">
        <f>IF(OR(B73="",C73=""),"",B73+C73)</f>
        <v/>
      </c>
      <c r="S73" s="44">
        <f>IF(OR(B73="",D73=""),"",B73+D73)</f>
        <v/>
      </c>
      <c r="T73" s="26">
        <f>IF(L73="","",MAX(0,L73-IF(N73="",0,N73)))</f>
        <v/>
      </c>
      <c r="U73" s="27">
        <f>IF(A73="","",IF(OR(J73="Cancelada",J73="Solicitud"),"No exigible",IF(M73="","Sin definir",IF(N73&gt;=M73,"Recibida",IF(N73&gt;0,"Parcial","Pendiente")))))</f>
        <v/>
      </c>
      <c r="V73" s="27">
        <f>IF(A73="","",IF(J73&lt;&gt;"Bloqueo provisional","",IF(K73="","Falta vencimiento",IF(K73&lt;TODAY(),"BLOQUEO VENCIDO",IF(K73=TODAY(),"Vence hoy","Vigente")))))</f>
        <v/>
      </c>
      <c r="W73" s="27">
        <f>IF(OR(A73="",R73="",S73="",E73="",D73&lt;=C73),"",IF(SUMPRODUCT(($A$2:$A$201&lt;&gt;A73)*($E$2:$E$201=E73)*(($J$2:$J$201="Bloqueo provisional")+($J$2:$J$201="Confirmada")+($J$2:$J$201="Realizada"))*($R$2:$R$201&lt;S73)*($S$2:$S$201&gt;R73))&gt;0,"CONFLICTO","Sin conflicto"))</f>
        <v/>
      </c>
      <c r="X73" s="27">
        <f>IF(A73="","",IF(OR(B73="",C73="",D73="",E73="",F73="",G73="",H73="",J73="",D73&lt;=C73,W73="CONFLICTO"),"REVISAR","Correcto"))</f>
        <v/>
      </c>
    </row>
    <row r="74">
      <c r="A74" s="21" t="n"/>
      <c r="B74" s="22" t="n"/>
      <c r="C74" s="43" t="n"/>
      <c r="D74" s="43" t="n"/>
      <c r="E74" s="21" t="n"/>
      <c r="F74" s="21" t="n"/>
      <c r="G74" s="21" t="n"/>
      <c r="H74" s="21" t="n"/>
      <c r="I74" s="21" t="n"/>
      <c r="J74" s="21" t="n"/>
      <c r="K74" s="22" t="n"/>
      <c r="L74" s="24" t="n"/>
      <c r="M74" s="24" t="n"/>
      <c r="N74" s="24" t="n"/>
      <c r="O74" s="22" t="n"/>
      <c r="P74" s="22" t="n"/>
      <c r="Q74" s="21" t="n"/>
      <c r="R74" s="44">
        <f>IF(OR(B74="",C74=""),"",B74+C74)</f>
        <v/>
      </c>
      <c r="S74" s="44">
        <f>IF(OR(B74="",D74=""),"",B74+D74)</f>
        <v/>
      </c>
      <c r="T74" s="26">
        <f>IF(L74="","",MAX(0,L74-IF(N74="",0,N74)))</f>
        <v/>
      </c>
      <c r="U74" s="27">
        <f>IF(A74="","",IF(OR(J74="Cancelada",J74="Solicitud"),"No exigible",IF(M74="","Sin definir",IF(N74&gt;=M74,"Recibida",IF(N74&gt;0,"Parcial","Pendiente")))))</f>
        <v/>
      </c>
      <c r="V74" s="27">
        <f>IF(A74="","",IF(J74&lt;&gt;"Bloqueo provisional","",IF(K74="","Falta vencimiento",IF(K74&lt;TODAY(),"BLOQUEO VENCIDO",IF(K74=TODAY(),"Vence hoy","Vigente")))))</f>
        <v/>
      </c>
      <c r="W74" s="27">
        <f>IF(OR(A74="",R74="",S74="",E74="",D74&lt;=C74),"",IF(SUMPRODUCT(($A$2:$A$201&lt;&gt;A74)*($E$2:$E$201=E74)*(($J$2:$J$201="Bloqueo provisional")+($J$2:$J$201="Confirmada")+($J$2:$J$201="Realizada"))*($R$2:$R$201&lt;S74)*($S$2:$S$201&gt;R74))&gt;0,"CONFLICTO","Sin conflicto"))</f>
        <v/>
      </c>
      <c r="X74" s="27">
        <f>IF(A74="","",IF(OR(B74="",C74="",D74="",E74="",F74="",G74="",H74="",J74="",D74&lt;=C74,W74="CONFLICTO"),"REVISAR","Correcto"))</f>
        <v/>
      </c>
    </row>
    <row r="75">
      <c r="A75" s="21" t="n"/>
      <c r="B75" s="22" t="n"/>
      <c r="C75" s="43" t="n"/>
      <c r="D75" s="43" t="n"/>
      <c r="E75" s="21" t="n"/>
      <c r="F75" s="21" t="n"/>
      <c r="G75" s="21" t="n"/>
      <c r="H75" s="21" t="n"/>
      <c r="I75" s="21" t="n"/>
      <c r="J75" s="21" t="n"/>
      <c r="K75" s="22" t="n"/>
      <c r="L75" s="24" t="n"/>
      <c r="M75" s="24" t="n"/>
      <c r="N75" s="24" t="n"/>
      <c r="O75" s="22" t="n"/>
      <c r="P75" s="22" t="n"/>
      <c r="Q75" s="21" t="n"/>
      <c r="R75" s="44">
        <f>IF(OR(B75="",C75=""),"",B75+C75)</f>
        <v/>
      </c>
      <c r="S75" s="44">
        <f>IF(OR(B75="",D75=""),"",B75+D75)</f>
        <v/>
      </c>
      <c r="T75" s="26">
        <f>IF(L75="","",MAX(0,L75-IF(N75="",0,N75)))</f>
        <v/>
      </c>
      <c r="U75" s="27">
        <f>IF(A75="","",IF(OR(J75="Cancelada",J75="Solicitud"),"No exigible",IF(M75="","Sin definir",IF(N75&gt;=M75,"Recibida",IF(N75&gt;0,"Parcial","Pendiente")))))</f>
        <v/>
      </c>
      <c r="V75" s="27">
        <f>IF(A75="","",IF(J75&lt;&gt;"Bloqueo provisional","",IF(K75="","Falta vencimiento",IF(K75&lt;TODAY(),"BLOQUEO VENCIDO",IF(K75=TODAY(),"Vence hoy","Vigente")))))</f>
        <v/>
      </c>
      <c r="W75" s="27">
        <f>IF(OR(A75="",R75="",S75="",E75="",D75&lt;=C75),"",IF(SUMPRODUCT(($A$2:$A$201&lt;&gt;A75)*($E$2:$E$201=E75)*(($J$2:$J$201="Bloqueo provisional")+($J$2:$J$201="Confirmada")+($J$2:$J$201="Realizada"))*($R$2:$R$201&lt;S75)*($S$2:$S$201&gt;R75))&gt;0,"CONFLICTO","Sin conflicto"))</f>
        <v/>
      </c>
      <c r="X75" s="27">
        <f>IF(A75="","",IF(OR(B75="",C75="",D75="",E75="",F75="",G75="",H75="",J75="",D75&lt;=C75,W75="CONFLICTO"),"REVISAR","Correcto"))</f>
        <v/>
      </c>
    </row>
    <row r="76">
      <c r="A76" s="21" t="n"/>
      <c r="B76" s="22" t="n"/>
      <c r="C76" s="43" t="n"/>
      <c r="D76" s="43" t="n"/>
      <c r="E76" s="21" t="n"/>
      <c r="F76" s="21" t="n"/>
      <c r="G76" s="21" t="n"/>
      <c r="H76" s="21" t="n"/>
      <c r="I76" s="21" t="n"/>
      <c r="J76" s="21" t="n"/>
      <c r="K76" s="22" t="n"/>
      <c r="L76" s="24" t="n"/>
      <c r="M76" s="24" t="n"/>
      <c r="N76" s="24" t="n"/>
      <c r="O76" s="22" t="n"/>
      <c r="P76" s="22" t="n"/>
      <c r="Q76" s="21" t="n"/>
      <c r="R76" s="44">
        <f>IF(OR(B76="",C76=""),"",B76+C76)</f>
        <v/>
      </c>
      <c r="S76" s="44">
        <f>IF(OR(B76="",D76=""),"",B76+D76)</f>
        <v/>
      </c>
      <c r="T76" s="26">
        <f>IF(L76="","",MAX(0,L76-IF(N76="",0,N76)))</f>
        <v/>
      </c>
      <c r="U76" s="27">
        <f>IF(A76="","",IF(OR(J76="Cancelada",J76="Solicitud"),"No exigible",IF(M76="","Sin definir",IF(N76&gt;=M76,"Recibida",IF(N76&gt;0,"Parcial","Pendiente")))))</f>
        <v/>
      </c>
      <c r="V76" s="27">
        <f>IF(A76="","",IF(J76&lt;&gt;"Bloqueo provisional","",IF(K76="","Falta vencimiento",IF(K76&lt;TODAY(),"BLOQUEO VENCIDO",IF(K76=TODAY(),"Vence hoy","Vigente")))))</f>
        <v/>
      </c>
      <c r="W76" s="27">
        <f>IF(OR(A76="",R76="",S76="",E76="",D76&lt;=C76),"",IF(SUMPRODUCT(($A$2:$A$201&lt;&gt;A76)*($E$2:$E$201=E76)*(($J$2:$J$201="Bloqueo provisional")+($J$2:$J$201="Confirmada")+($J$2:$J$201="Realizada"))*($R$2:$R$201&lt;S76)*($S$2:$S$201&gt;R76))&gt;0,"CONFLICTO","Sin conflicto"))</f>
        <v/>
      </c>
      <c r="X76" s="27">
        <f>IF(A76="","",IF(OR(B76="",C76="",D76="",E76="",F76="",G76="",H76="",J76="",D76&lt;=C76,W76="CONFLICTO"),"REVISAR","Correcto"))</f>
        <v/>
      </c>
    </row>
    <row r="77">
      <c r="A77" s="21" t="n"/>
      <c r="B77" s="22" t="n"/>
      <c r="C77" s="43" t="n"/>
      <c r="D77" s="43" t="n"/>
      <c r="E77" s="21" t="n"/>
      <c r="F77" s="21" t="n"/>
      <c r="G77" s="21" t="n"/>
      <c r="H77" s="21" t="n"/>
      <c r="I77" s="21" t="n"/>
      <c r="J77" s="21" t="n"/>
      <c r="K77" s="22" t="n"/>
      <c r="L77" s="24" t="n"/>
      <c r="M77" s="24" t="n"/>
      <c r="N77" s="24" t="n"/>
      <c r="O77" s="22" t="n"/>
      <c r="P77" s="22" t="n"/>
      <c r="Q77" s="21" t="n"/>
      <c r="R77" s="44">
        <f>IF(OR(B77="",C77=""),"",B77+C77)</f>
        <v/>
      </c>
      <c r="S77" s="44">
        <f>IF(OR(B77="",D77=""),"",B77+D77)</f>
        <v/>
      </c>
      <c r="T77" s="26">
        <f>IF(L77="","",MAX(0,L77-IF(N77="",0,N77)))</f>
        <v/>
      </c>
      <c r="U77" s="27">
        <f>IF(A77="","",IF(OR(J77="Cancelada",J77="Solicitud"),"No exigible",IF(M77="","Sin definir",IF(N77&gt;=M77,"Recibida",IF(N77&gt;0,"Parcial","Pendiente")))))</f>
        <v/>
      </c>
      <c r="V77" s="27">
        <f>IF(A77="","",IF(J77&lt;&gt;"Bloqueo provisional","",IF(K77="","Falta vencimiento",IF(K77&lt;TODAY(),"BLOQUEO VENCIDO",IF(K77=TODAY(),"Vence hoy","Vigente")))))</f>
        <v/>
      </c>
      <c r="W77" s="27">
        <f>IF(OR(A77="",R77="",S77="",E77="",D77&lt;=C77),"",IF(SUMPRODUCT(($A$2:$A$201&lt;&gt;A77)*($E$2:$E$201=E77)*(($J$2:$J$201="Bloqueo provisional")+($J$2:$J$201="Confirmada")+($J$2:$J$201="Realizada"))*($R$2:$R$201&lt;S77)*($S$2:$S$201&gt;R77))&gt;0,"CONFLICTO","Sin conflicto"))</f>
        <v/>
      </c>
      <c r="X77" s="27">
        <f>IF(A77="","",IF(OR(B77="",C77="",D77="",E77="",F77="",G77="",H77="",J77="",D77&lt;=C77,W77="CONFLICTO"),"REVISAR","Correcto"))</f>
        <v/>
      </c>
    </row>
    <row r="78">
      <c r="A78" s="21" t="n"/>
      <c r="B78" s="22" t="n"/>
      <c r="C78" s="43" t="n"/>
      <c r="D78" s="43" t="n"/>
      <c r="E78" s="21" t="n"/>
      <c r="F78" s="21" t="n"/>
      <c r="G78" s="21" t="n"/>
      <c r="H78" s="21" t="n"/>
      <c r="I78" s="21" t="n"/>
      <c r="J78" s="21" t="n"/>
      <c r="K78" s="22" t="n"/>
      <c r="L78" s="24" t="n"/>
      <c r="M78" s="24" t="n"/>
      <c r="N78" s="24" t="n"/>
      <c r="O78" s="22" t="n"/>
      <c r="P78" s="22" t="n"/>
      <c r="Q78" s="21" t="n"/>
      <c r="R78" s="44">
        <f>IF(OR(B78="",C78=""),"",B78+C78)</f>
        <v/>
      </c>
      <c r="S78" s="44">
        <f>IF(OR(B78="",D78=""),"",B78+D78)</f>
        <v/>
      </c>
      <c r="T78" s="26">
        <f>IF(L78="","",MAX(0,L78-IF(N78="",0,N78)))</f>
        <v/>
      </c>
      <c r="U78" s="27">
        <f>IF(A78="","",IF(OR(J78="Cancelada",J78="Solicitud"),"No exigible",IF(M78="","Sin definir",IF(N78&gt;=M78,"Recibida",IF(N78&gt;0,"Parcial","Pendiente")))))</f>
        <v/>
      </c>
      <c r="V78" s="27">
        <f>IF(A78="","",IF(J78&lt;&gt;"Bloqueo provisional","",IF(K78="","Falta vencimiento",IF(K78&lt;TODAY(),"BLOQUEO VENCIDO",IF(K78=TODAY(),"Vence hoy","Vigente")))))</f>
        <v/>
      </c>
      <c r="W78" s="27">
        <f>IF(OR(A78="",R78="",S78="",E78="",D78&lt;=C78),"",IF(SUMPRODUCT(($A$2:$A$201&lt;&gt;A78)*($E$2:$E$201=E78)*(($J$2:$J$201="Bloqueo provisional")+($J$2:$J$201="Confirmada")+($J$2:$J$201="Realizada"))*($R$2:$R$201&lt;S78)*($S$2:$S$201&gt;R78))&gt;0,"CONFLICTO","Sin conflicto"))</f>
        <v/>
      </c>
      <c r="X78" s="27">
        <f>IF(A78="","",IF(OR(B78="",C78="",D78="",E78="",F78="",G78="",H78="",J78="",D78&lt;=C78,W78="CONFLICTO"),"REVISAR","Correcto"))</f>
        <v/>
      </c>
    </row>
    <row r="79">
      <c r="A79" s="21" t="n"/>
      <c r="B79" s="22" t="n"/>
      <c r="C79" s="43" t="n"/>
      <c r="D79" s="43" t="n"/>
      <c r="E79" s="21" t="n"/>
      <c r="F79" s="21" t="n"/>
      <c r="G79" s="21" t="n"/>
      <c r="H79" s="21" t="n"/>
      <c r="I79" s="21" t="n"/>
      <c r="J79" s="21" t="n"/>
      <c r="K79" s="22" t="n"/>
      <c r="L79" s="24" t="n"/>
      <c r="M79" s="24" t="n"/>
      <c r="N79" s="24" t="n"/>
      <c r="O79" s="22" t="n"/>
      <c r="P79" s="22" t="n"/>
      <c r="Q79" s="21" t="n"/>
      <c r="R79" s="44">
        <f>IF(OR(B79="",C79=""),"",B79+C79)</f>
        <v/>
      </c>
      <c r="S79" s="44">
        <f>IF(OR(B79="",D79=""),"",B79+D79)</f>
        <v/>
      </c>
      <c r="T79" s="26">
        <f>IF(L79="","",MAX(0,L79-IF(N79="",0,N79)))</f>
        <v/>
      </c>
      <c r="U79" s="27">
        <f>IF(A79="","",IF(OR(J79="Cancelada",J79="Solicitud"),"No exigible",IF(M79="","Sin definir",IF(N79&gt;=M79,"Recibida",IF(N79&gt;0,"Parcial","Pendiente")))))</f>
        <v/>
      </c>
      <c r="V79" s="27">
        <f>IF(A79="","",IF(J79&lt;&gt;"Bloqueo provisional","",IF(K79="","Falta vencimiento",IF(K79&lt;TODAY(),"BLOQUEO VENCIDO",IF(K79=TODAY(),"Vence hoy","Vigente")))))</f>
        <v/>
      </c>
      <c r="W79" s="27">
        <f>IF(OR(A79="",R79="",S79="",E79="",D79&lt;=C79),"",IF(SUMPRODUCT(($A$2:$A$201&lt;&gt;A79)*($E$2:$E$201=E79)*(($J$2:$J$201="Bloqueo provisional")+($J$2:$J$201="Confirmada")+($J$2:$J$201="Realizada"))*($R$2:$R$201&lt;S79)*($S$2:$S$201&gt;R79))&gt;0,"CONFLICTO","Sin conflicto"))</f>
        <v/>
      </c>
      <c r="X79" s="27">
        <f>IF(A79="","",IF(OR(B79="",C79="",D79="",E79="",F79="",G79="",H79="",J79="",D79&lt;=C79,W79="CONFLICTO"),"REVISAR","Correcto"))</f>
        <v/>
      </c>
    </row>
    <row r="80">
      <c r="A80" s="21" t="n"/>
      <c r="B80" s="22" t="n"/>
      <c r="C80" s="43" t="n"/>
      <c r="D80" s="43" t="n"/>
      <c r="E80" s="21" t="n"/>
      <c r="F80" s="21" t="n"/>
      <c r="G80" s="21" t="n"/>
      <c r="H80" s="21" t="n"/>
      <c r="I80" s="21" t="n"/>
      <c r="J80" s="21" t="n"/>
      <c r="K80" s="22" t="n"/>
      <c r="L80" s="24" t="n"/>
      <c r="M80" s="24" t="n"/>
      <c r="N80" s="24" t="n"/>
      <c r="O80" s="22" t="n"/>
      <c r="P80" s="22" t="n"/>
      <c r="Q80" s="21" t="n"/>
      <c r="R80" s="44">
        <f>IF(OR(B80="",C80=""),"",B80+C80)</f>
        <v/>
      </c>
      <c r="S80" s="44">
        <f>IF(OR(B80="",D80=""),"",B80+D80)</f>
        <v/>
      </c>
      <c r="T80" s="26">
        <f>IF(L80="","",MAX(0,L80-IF(N80="",0,N80)))</f>
        <v/>
      </c>
      <c r="U80" s="27">
        <f>IF(A80="","",IF(OR(J80="Cancelada",J80="Solicitud"),"No exigible",IF(M80="","Sin definir",IF(N80&gt;=M80,"Recibida",IF(N80&gt;0,"Parcial","Pendiente")))))</f>
        <v/>
      </c>
      <c r="V80" s="27">
        <f>IF(A80="","",IF(J80&lt;&gt;"Bloqueo provisional","",IF(K80="","Falta vencimiento",IF(K80&lt;TODAY(),"BLOQUEO VENCIDO",IF(K80=TODAY(),"Vence hoy","Vigente")))))</f>
        <v/>
      </c>
      <c r="W80" s="27">
        <f>IF(OR(A80="",R80="",S80="",E80="",D80&lt;=C80),"",IF(SUMPRODUCT(($A$2:$A$201&lt;&gt;A80)*($E$2:$E$201=E80)*(($J$2:$J$201="Bloqueo provisional")+($J$2:$J$201="Confirmada")+($J$2:$J$201="Realizada"))*($R$2:$R$201&lt;S80)*($S$2:$S$201&gt;R80))&gt;0,"CONFLICTO","Sin conflicto"))</f>
        <v/>
      </c>
      <c r="X80" s="27">
        <f>IF(A80="","",IF(OR(B80="",C80="",D80="",E80="",F80="",G80="",H80="",J80="",D80&lt;=C80,W80="CONFLICTO"),"REVISAR","Correcto"))</f>
        <v/>
      </c>
    </row>
    <row r="81">
      <c r="A81" s="21" t="n"/>
      <c r="B81" s="22" t="n"/>
      <c r="C81" s="43" t="n"/>
      <c r="D81" s="43" t="n"/>
      <c r="E81" s="21" t="n"/>
      <c r="F81" s="21" t="n"/>
      <c r="G81" s="21" t="n"/>
      <c r="H81" s="21" t="n"/>
      <c r="I81" s="21" t="n"/>
      <c r="J81" s="21" t="n"/>
      <c r="K81" s="22" t="n"/>
      <c r="L81" s="24" t="n"/>
      <c r="M81" s="24" t="n"/>
      <c r="N81" s="24" t="n"/>
      <c r="O81" s="22" t="n"/>
      <c r="P81" s="22" t="n"/>
      <c r="Q81" s="21" t="n"/>
      <c r="R81" s="44">
        <f>IF(OR(B81="",C81=""),"",B81+C81)</f>
        <v/>
      </c>
      <c r="S81" s="44">
        <f>IF(OR(B81="",D81=""),"",B81+D81)</f>
        <v/>
      </c>
      <c r="T81" s="26">
        <f>IF(L81="","",MAX(0,L81-IF(N81="",0,N81)))</f>
        <v/>
      </c>
      <c r="U81" s="27">
        <f>IF(A81="","",IF(OR(J81="Cancelada",J81="Solicitud"),"No exigible",IF(M81="","Sin definir",IF(N81&gt;=M81,"Recibida",IF(N81&gt;0,"Parcial","Pendiente")))))</f>
        <v/>
      </c>
      <c r="V81" s="27">
        <f>IF(A81="","",IF(J81&lt;&gt;"Bloqueo provisional","",IF(K81="","Falta vencimiento",IF(K81&lt;TODAY(),"BLOQUEO VENCIDO",IF(K81=TODAY(),"Vence hoy","Vigente")))))</f>
        <v/>
      </c>
      <c r="W81" s="27">
        <f>IF(OR(A81="",R81="",S81="",E81="",D81&lt;=C81),"",IF(SUMPRODUCT(($A$2:$A$201&lt;&gt;A81)*($E$2:$E$201=E81)*(($J$2:$J$201="Bloqueo provisional")+($J$2:$J$201="Confirmada")+($J$2:$J$201="Realizada"))*($R$2:$R$201&lt;S81)*($S$2:$S$201&gt;R81))&gt;0,"CONFLICTO","Sin conflicto"))</f>
        <v/>
      </c>
      <c r="X81" s="27">
        <f>IF(A81="","",IF(OR(B81="",C81="",D81="",E81="",F81="",G81="",H81="",J81="",D81&lt;=C81,W81="CONFLICTO"),"REVISAR","Correcto"))</f>
        <v/>
      </c>
    </row>
    <row r="82">
      <c r="A82" s="21" t="n"/>
      <c r="B82" s="22" t="n"/>
      <c r="C82" s="43" t="n"/>
      <c r="D82" s="43" t="n"/>
      <c r="E82" s="21" t="n"/>
      <c r="F82" s="21" t="n"/>
      <c r="G82" s="21" t="n"/>
      <c r="H82" s="21" t="n"/>
      <c r="I82" s="21" t="n"/>
      <c r="J82" s="21" t="n"/>
      <c r="K82" s="22" t="n"/>
      <c r="L82" s="24" t="n"/>
      <c r="M82" s="24" t="n"/>
      <c r="N82" s="24" t="n"/>
      <c r="O82" s="22" t="n"/>
      <c r="P82" s="22" t="n"/>
      <c r="Q82" s="21" t="n"/>
      <c r="R82" s="44">
        <f>IF(OR(B82="",C82=""),"",B82+C82)</f>
        <v/>
      </c>
      <c r="S82" s="44">
        <f>IF(OR(B82="",D82=""),"",B82+D82)</f>
        <v/>
      </c>
      <c r="T82" s="26">
        <f>IF(L82="","",MAX(0,L82-IF(N82="",0,N82)))</f>
        <v/>
      </c>
      <c r="U82" s="27">
        <f>IF(A82="","",IF(OR(J82="Cancelada",J82="Solicitud"),"No exigible",IF(M82="","Sin definir",IF(N82&gt;=M82,"Recibida",IF(N82&gt;0,"Parcial","Pendiente")))))</f>
        <v/>
      </c>
      <c r="V82" s="27">
        <f>IF(A82="","",IF(J82&lt;&gt;"Bloqueo provisional","",IF(K82="","Falta vencimiento",IF(K82&lt;TODAY(),"BLOQUEO VENCIDO",IF(K82=TODAY(),"Vence hoy","Vigente")))))</f>
        <v/>
      </c>
      <c r="W82" s="27">
        <f>IF(OR(A82="",R82="",S82="",E82="",D82&lt;=C82),"",IF(SUMPRODUCT(($A$2:$A$201&lt;&gt;A82)*($E$2:$E$201=E82)*(($J$2:$J$201="Bloqueo provisional")+($J$2:$J$201="Confirmada")+($J$2:$J$201="Realizada"))*($R$2:$R$201&lt;S82)*($S$2:$S$201&gt;R82))&gt;0,"CONFLICTO","Sin conflicto"))</f>
        <v/>
      </c>
      <c r="X82" s="27">
        <f>IF(A82="","",IF(OR(B82="",C82="",D82="",E82="",F82="",G82="",H82="",J82="",D82&lt;=C82,W82="CONFLICTO"),"REVISAR","Correcto"))</f>
        <v/>
      </c>
    </row>
    <row r="83">
      <c r="A83" s="21" t="n"/>
      <c r="B83" s="22" t="n"/>
      <c r="C83" s="43" t="n"/>
      <c r="D83" s="43" t="n"/>
      <c r="E83" s="21" t="n"/>
      <c r="F83" s="21" t="n"/>
      <c r="G83" s="21" t="n"/>
      <c r="H83" s="21" t="n"/>
      <c r="I83" s="21" t="n"/>
      <c r="J83" s="21" t="n"/>
      <c r="K83" s="22" t="n"/>
      <c r="L83" s="24" t="n"/>
      <c r="M83" s="24" t="n"/>
      <c r="N83" s="24" t="n"/>
      <c r="O83" s="22" t="n"/>
      <c r="P83" s="22" t="n"/>
      <c r="Q83" s="21" t="n"/>
      <c r="R83" s="44">
        <f>IF(OR(B83="",C83=""),"",B83+C83)</f>
        <v/>
      </c>
      <c r="S83" s="44">
        <f>IF(OR(B83="",D83=""),"",B83+D83)</f>
        <v/>
      </c>
      <c r="T83" s="26">
        <f>IF(L83="","",MAX(0,L83-IF(N83="",0,N83)))</f>
        <v/>
      </c>
      <c r="U83" s="27">
        <f>IF(A83="","",IF(OR(J83="Cancelada",J83="Solicitud"),"No exigible",IF(M83="","Sin definir",IF(N83&gt;=M83,"Recibida",IF(N83&gt;0,"Parcial","Pendiente")))))</f>
        <v/>
      </c>
      <c r="V83" s="27">
        <f>IF(A83="","",IF(J83&lt;&gt;"Bloqueo provisional","",IF(K83="","Falta vencimiento",IF(K83&lt;TODAY(),"BLOQUEO VENCIDO",IF(K83=TODAY(),"Vence hoy","Vigente")))))</f>
        <v/>
      </c>
      <c r="W83" s="27">
        <f>IF(OR(A83="",R83="",S83="",E83="",D83&lt;=C83),"",IF(SUMPRODUCT(($A$2:$A$201&lt;&gt;A83)*($E$2:$E$201=E83)*(($J$2:$J$201="Bloqueo provisional")+($J$2:$J$201="Confirmada")+($J$2:$J$201="Realizada"))*($R$2:$R$201&lt;S83)*($S$2:$S$201&gt;R83))&gt;0,"CONFLICTO","Sin conflicto"))</f>
        <v/>
      </c>
      <c r="X83" s="27">
        <f>IF(A83="","",IF(OR(B83="",C83="",D83="",E83="",F83="",G83="",H83="",J83="",D83&lt;=C83,W83="CONFLICTO"),"REVISAR","Correcto"))</f>
        <v/>
      </c>
    </row>
    <row r="84">
      <c r="A84" s="21" t="n"/>
      <c r="B84" s="22" t="n"/>
      <c r="C84" s="43" t="n"/>
      <c r="D84" s="43" t="n"/>
      <c r="E84" s="21" t="n"/>
      <c r="F84" s="21" t="n"/>
      <c r="G84" s="21" t="n"/>
      <c r="H84" s="21" t="n"/>
      <c r="I84" s="21" t="n"/>
      <c r="J84" s="21" t="n"/>
      <c r="K84" s="22" t="n"/>
      <c r="L84" s="24" t="n"/>
      <c r="M84" s="24" t="n"/>
      <c r="N84" s="24" t="n"/>
      <c r="O84" s="22" t="n"/>
      <c r="P84" s="22" t="n"/>
      <c r="Q84" s="21" t="n"/>
      <c r="R84" s="44">
        <f>IF(OR(B84="",C84=""),"",B84+C84)</f>
        <v/>
      </c>
      <c r="S84" s="44">
        <f>IF(OR(B84="",D84=""),"",B84+D84)</f>
        <v/>
      </c>
      <c r="T84" s="26">
        <f>IF(L84="","",MAX(0,L84-IF(N84="",0,N84)))</f>
        <v/>
      </c>
      <c r="U84" s="27">
        <f>IF(A84="","",IF(OR(J84="Cancelada",J84="Solicitud"),"No exigible",IF(M84="","Sin definir",IF(N84&gt;=M84,"Recibida",IF(N84&gt;0,"Parcial","Pendiente")))))</f>
        <v/>
      </c>
      <c r="V84" s="27">
        <f>IF(A84="","",IF(J84&lt;&gt;"Bloqueo provisional","",IF(K84="","Falta vencimiento",IF(K84&lt;TODAY(),"BLOQUEO VENCIDO",IF(K84=TODAY(),"Vence hoy","Vigente")))))</f>
        <v/>
      </c>
      <c r="W84" s="27">
        <f>IF(OR(A84="",R84="",S84="",E84="",D84&lt;=C84),"",IF(SUMPRODUCT(($A$2:$A$201&lt;&gt;A84)*($E$2:$E$201=E84)*(($J$2:$J$201="Bloqueo provisional")+($J$2:$J$201="Confirmada")+($J$2:$J$201="Realizada"))*($R$2:$R$201&lt;S84)*($S$2:$S$201&gt;R84))&gt;0,"CONFLICTO","Sin conflicto"))</f>
        <v/>
      </c>
      <c r="X84" s="27">
        <f>IF(A84="","",IF(OR(B84="",C84="",D84="",E84="",F84="",G84="",H84="",J84="",D84&lt;=C84,W84="CONFLICTO"),"REVISAR","Correcto"))</f>
        <v/>
      </c>
    </row>
    <row r="85">
      <c r="A85" s="21" t="n"/>
      <c r="B85" s="22" t="n"/>
      <c r="C85" s="43" t="n"/>
      <c r="D85" s="43" t="n"/>
      <c r="E85" s="21" t="n"/>
      <c r="F85" s="21" t="n"/>
      <c r="G85" s="21" t="n"/>
      <c r="H85" s="21" t="n"/>
      <c r="I85" s="21" t="n"/>
      <c r="J85" s="21" t="n"/>
      <c r="K85" s="22" t="n"/>
      <c r="L85" s="24" t="n"/>
      <c r="M85" s="24" t="n"/>
      <c r="N85" s="24" t="n"/>
      <c r="O85" s="22" t="n"/>
      <c r="P85" s="22" t="n"/>
      <c r="Q85" s="21" t="n"/>
      <c r="R85" s="44">
        <f>IF(OR(B85="",C85=""),"",B85+C85)</f>
        <v/>
      </c>
      <c r="S85" s="44">
        <f>IF(OR(B85="",D85=""),"",B85+D85)</f>
        <v/>
      </c>
      <c r="T85" s="26">
        <f>IF(L85="","",MAX(0,L85-IF(N85="",0,N85)))</f>
        <v/>
      </c>
      <c r="U85" s="27">
        <f>IF(A85="","",IF(OR(J85="Cancelada",J85="Solicitud"),"No exigible",IF(M85="","Sin definir",IF(N85&gt;=M85,"Recibida",IF(N85&gt;0,"Parcial","Pendiente")))))</f>
        <v/>
      </c>
      <c r="V85" s="27">
        <f>IF(A85="","",IF(J85&lt;&gt;"Bloqueo provisional","",IF(K85="","Falta vencimiento",IF(K85&lt;TODAY(),"BLOQUEO VENCIDO",IF(K85=TODAY(),"Vence hoy","Vigente")))))</f>
        <v/>
      </c>
      <c r="W85" s="27">
        <f>IF(OR(A85="",R85="",S85="",E85="",D85&lt;=C85),"",IF(SUMPRODUCT(($A$2:$A$201&lt;&gt;A85)*($E$2:$E$201=E85)*(($J$2:$J$201="Bloqueo provisional")+($J$2:$J$201="Confirmada")+($J$2:$J$201="Realizada"))*($R$2:$R$201&lt;S85)*($S$2:$S$201&gt;R85))&gt;0,"CONFLICTO","Sin conflicto"))</f>
        <v/>
      </c>
      <c r="X85" s="27">
        <f>IF(A85="","",IF(OR(B85="",C85="",D85="",E85="",F85="",G85="",H85="",J85="",D85&lt;=C85,W85="CONFLICTO"),"REVISAR","Correcto"))</f>
        <v/>
      </c>
    </row>
    <row r="86">
      <c r="A86" s="21" t="n"/>
      <c r="B86" s="22" t="n"/>
      <c r="C86" s="43" t="n"/>
      <c r="D86" s="43" t="n"/>
      <c r="E86" s="21" t="n"/>
      <c r="F86" s="21" t="n"/>
      <c r="G86" s="21" t="n"/>
      <c r="H86" s="21" t="n"/>
      <c r="I86" s="21" t="n"/>
      <c r="J86" s="21" t="n"/>
      <c r="K86" s="22" t="n"/>
      <c r="L86" s="24" t="n"/>
      <c r="M86" s="24" t="n"/>
      <c r="N86" s="24" t="n"/>
      <c r="O86" s="22" t="n"/>
      <c r="P86" s="22" t="n"/>
      <c r="Q86" s="21" t="n"/>
      <c r="R86" s="44">
        <f>IF(OR(B86="",C86=""),"",B86+C86)</f>
        <v/>
      </c>
      <c r="S86" s="44">
        <f>IF(OR(B86="",D86=""),"",B86+D86)</f>
        <v/>
      </c>
      <c r="T86" s="26">
        <f>IF(L86="","",MAX(0,L86-IF(N86="",0,N86)))</f>
        <v/>
      </c>
      <c r="U86" s="27">
        <f>IF(A86="","",IF(OR(J86="Cancelada",J86="Solicitud"),"No exigible",IF(M86="","Sin definir",IF(N86&gt;=M86,"Recibida",IF(N86&gt;0,"Parcial","Pendiente")))))</f>
        <v/>
      </c>
      <c r="V86" s="27">
        <f>IF(A86="","",IF(J86&lt;&gt;"Bloqueo provisional","",IF(K86="","Falta vencimiento",IF(K86&lt;TODAY(),"BLOQUEO VENCIDO",IF(K86=TODAY(),"Vence hoy","Vigente")))))</f>
        <v/>
      </c>
      <c r="W86" s="27">
        <f>IF(OR(A86="",R86="",S86="",E86="",D86&lt;=C86),"",IF(SUMPRODUCT(($A$2:$A$201&lt;&gt;A86)*($E$2:$E$201=E86)*(($J$2:$J$201="Bloqueo provisional")+($J$2:$J$201="Confirmada")+($J$2:$J$201="Realizada"))*($R$2:$R$201&lt;S86)*($S$2:$S$201&gt;R86))&gt;0,"CONFLICTO","Sin conflicto"))</f>
        <v/>
      </c>
      <c r="X86" s="27">
        <f>IF(A86="","",IF(OR(B86="",C86="",D86="",E86="",F86="",G86="",H86="",J86="",D86&lt;=C86,W86="CONFLICTO"),"REVISAR","Correcto"))</f>
        <v/>
      </c>
    </row>
    <row r="87">
      <c r="A87" s="21" t="n"/>
      <c r="B87" s="22" t="n"/>
      <c r="C87" s="43" t="n"/>
      <c r="D87" s="43" t="n"/>
      <c r="E87" s="21" t="n"/>
      <c r="F87" s="21" t="n"/>
      <c r="G87" s="21" t="n"/>
      <c r="H87" s="21" t="n"/>
      <c r="I87" s="21" t="n"/>
      <c r="J87" s="21" t="n"/>
      <c r="K87" s="22" t="n"/>
      <c r="L87" s="24" t="n"/>
      <c r="M87" s="24" t="n"/>
      <c r="N87" s="24" t="n"/>
      <c r="O87" s="22" t="n"/>
      <c r="P87" s="22" t="n"/>
      <c r="Q87" s="21" t="n"/>
      <c r="R87" s="44">
        <f>IF(OR(B87="",C87=""),"",B87+C87)</f>
        <v/>
      </c>
      <c r="S87" s="44">
        <f>IF(OR(B87="",D87=""),"",B87+D87)</f>
        <v/>
      </c>
      <c r="T87" s="26">
        <f>IF(L87="","",MAX(0,L87-IF(N87="",0,N87)))</f>
        <v/>
      </c>
      <c r="U87" s="27">
        <f>IF(A87="","",IF(OR(J87="Cancelada",J87="Solicitud"),"No exigible",IF(M87="","Sin definir",IF(N87&gt;=M87,"Recibida",IF(N87&gt;0,"Parcial","Pendiente")))))</f>
        <v/>
      </c>
      <c r="V87" s="27">
        <f>IF(A87="","",IF(J87&lt;&gt;"Bloqueo provisional","",IF(K87="","Falta vencimiento",IF(K87&lt;TODAY(),"BLOQUEO VENCIDO",IF(K87=TODAY(),"Vence hoy","Vigente")))))</f>
        <v/>
      </c>
      <c r="W87" s="27">
        <f>IF(OR(A87="",R87="",S87="",E87="",D87&lt;=C87),"",IF(SUMPRODUCT(($A$2:$A$201&lt;&gt;A87)*($E$2:$E$201=E87)*(($J$2:$J$201="Bloqueo provisional")+($J$2:$J$201="Confirmada")+($J$2:$J$201="Realizada"))*($R$2:$R$201&lt;S87)*($S$2:$S$201&gt;R87))&gt;0,"CONFLICTO","Sin conflicto"))</f>
        <v/>
      </c>
      <c r="X87" s="27">
        <f>IF(A87="","",IF(OR(B87="",C87="",D87="",E87="",F87="",G87="",H87="",J87="",D87&lt;=C87,W87="CONFLICTO"),"REVISAR","Correcto"))</f>
        <v/>
      </c>
    </row>
    <row r="88">
      <c r="A88" s="21" t="n"/>
      <c r="B88" s="22" t="n"/>
      <c r="C88" s="43" t="n"/>
      <c r="D88" s="43" t="n"/>
      <c r="E88" s="21" t="n"/>
      <c r="F88" s="21" t="n"/>
      <c r="G88" s="21" t="n"/>
      <c r="H88" s="21" t="n"/>
      <c r="I88" s="21" t="n"/>
      <c r="J88" s="21" t="n"/>
      <c r="K88" s="22" t="n"/>
      <c r="L88" s="24" t="n"/>
      <c r="M88" s="24" t="n"/>
      <c r="N88" s="24" t="n"/>
      <c r="O88" s="22" t="n"/>
      <c r="P88" s="22" t="n"/>
      <c r="Q88" s="21" t="n"/>
      <c r="R88" s="44">
        <f>IF(OR(B88="",C88=""),"",B88+C88)</f>
        <v/>
      </c>
      <c r="S88" s="44">
        <f>IF(OR(B88="",D88=""),"",B88+D88)</f>
        <v/>
      </c>
      <c r="T88" s="26">
        <f>IF(L88="","",MAX(0,L88-IF(N88="",0,N88)))</f>
        <v/>
      </c>
      <c r="U88" s="27">
        <f>IF(A88="","",IF(OR(J88="Cancelada",J88="Solicitud"),"No exigible",IF(M88="","Sin definir",IF(N88&gt;=M88,"Recibida",IF(N88&gt;0,"Parcial","Pendiente")))))</f>
        <v/>
      </c>
      <c r="V88" s="27">
        <f>IF(A88="","",IF(J88&lt;&gt;"Bloqueo provisional","",IF(K88="","Falta vencimiento",IF(K88&lt;TODAY(),"BLOQUEO VENCIDO",IF(K88=TODAY(),"Vence hoy","Vigente")))))</f>
        <v/>
      </c>
      <c r="W88" s="27">
        <f>IF(OR(A88="",R88="",S88="",E88="",D88&lt;=C88),"",IF(SUMPRODUCT(($A$2:$A$201&lt;&gt;A88)*($E$2:$E$201=E88)*(($J$2:$J$201="Bloqueo provisional")+($J$2:$J$201="Confirmada")+($J$2:$J$201="Realizada"))*($R$2:$R$201&lt;S88)*($S$2:$S$201&gt;R88))&gt;0,"CONFLICTO","Sin conflicto"))</f>
        <v/>
      </c>
      <c r="X88" s="27">
        <f>IF(A88="","",IF(OR(B88="",C88="",D88="",E88="",F88="",G88="",H88="",J88="",D88&lt;=C88,W88="CONFLICTO"),"REVISAR","Correcto"))</f>
        <v/>
      </c>
    </row>
    <row r="89">
      <c r="A89" s="21" t="n"/>
      <c r="B89" s="22" t="n"/>
      <c r="C89" s="43" t="n"/>
      <c r="D89" s="43" t="n"/>
      <c r="E89" s="21" t="n"/>
      <c r="F89" s="21" t="n"/>
      <c r="G89" s="21" t="n"/>
      <c r="H89" s="21" t="n"/>
      <c r="I89" s="21" t="n"/>
      <c r="J89" s="21" t="n"/>
      <c r="K89" s="22" t="n"/>
      <c r="L89" s="24" t="n"/>
      <c r="M89" s="24" t="n"/>
      <c r="N89" s="24" t="n"/>
      <c r="O89" s="22" t="n"/>
      <c r="P89" s="22" t="n"/>
      <c r="Q89" s="21" t="n"/>
      <c r="R89" s="44">
        <f>IF(OR(B89="",C89=""),"",B89+C89)</f>
        <v/>
      </c>
      <c r="S89" s="44">
        <f>IF(OR(B89="",D89=""),"",B89+D89)</f>
        <v/>
      </c>
      <c r="T89" s="26">
        <f>IF(L89="","",MAX(0,L89-IF(N89="",0,N89)))</f>
        <v/>
      </c>
      <c r="U89" s="27">
        <f>IF(A89="","",IF(OR(J89="Cancelada",J89="Solicitud"),"No exigible",IF(M89="","Sin definir",IF(N89&gt;=M89,"Recibida",IF(N89&gt;0,"Parcial","Pendiente")))))</f>
        <v/>
      </c>
      <c r="V89" s="27">
        <f>IF(A89="","",IF(J89&lt;&gt;"Bloqueo provisional","",IF(K89="","Falta vencimiento",IF(K89&lt;TODAY(),"BLOQUEO VENCIDO",IF(K89=TODAY(),"Vence hoy","Vigente")))))</f>
        <v/>
      </c>
      <c r="W89" s="27">
        <f>IF(OR(A89="",R89="",S89="",E89="",D89&lt;=C89),"",IF(SUMPRODUCT(($A$2:$A$201&lt;&gt;A89)*($E$2:$E$201=E89)*(($J$2:$J$201="Bloqueo provisional")+($J$2:$J$201="Confirmada")+($J$2:$J$201="Realizada"))*($R$2:$R$201&lt;S89)*($S$2:$S$201&gt;R89))&gt;0,"CONFLICTO","Sin conflicto"))</f>
        <v/>
      </c>
      <c r="X89" s="27">
        <f>IF(A89="","",IF(OR(B89="",C89="",D89="",E89="",F89="",G89="",H89="",J89="",D89&lt;=C89,W89="CONFLICTO"),"REVISAR","Correcto"))</f>
        <v/>
      </c>
    </row>
    <row r="90">
      <c r="A90" s="21" t="n"/>
      <c r="B90" s="22" t="n"/>
      <c r="C90" s="43" t="n"/>
      <c r="D90" s="43" t="n"/>
      <c r="E90" s="21" t="n"/>
      <c r="F90" s="21" t="n"/>
      <c r="G90" s="21" t="n"/>
      <c r="H90" s="21" t="n"/>
      <c r="I90" s="21" t="n"/>
      <c r="J90" s="21" t="n"/>
      <c r="K90" s="22" t="n"/>
      <c r="L90" s="24" t="n"/>
      <c r="M90" s="24" t="n"/>
      <c r="N90" s="24" t="n"/>
      <c r="O90" s="22" t="n"/>
      <c r="P90" s="22" t="n"/>
      <c r="Q90" s="21" t="n"/>
      <c r="R90" s="44">
        <f>IF(OR(B90="",C90=""),"",B90+C90)</f>
        <v/>
      </c>
      <c r="S90" s="44">
        <f>IF(OR(B90="",D90=""),"",B90+D90)</f>
        <v/>
      </c>
      <c r="T90" s="26">
        <f>IF(L90="","",MAX(0,L90-IF(N90="",0,N90)))</f>
        <v/>
      </c>
      <c r="U90" s="27">
        <f>IF(A90="","",IF(OR(J90="Cancelada",J90="Solicitud"),"No exigible",IF(M90="","Sin definir",IF(N90&gt;=M90,"Recibida",IF(N90&gt;0,"Parcial","Pendiente")))))</f>
        <v/>
      </c>
      <c r="V90" s="27">
        <f>IF(A90="","",IF(J90&lt;&gt;"Bloqueo provisional","",IF(K90="","Falta vencimiento",IF(K90&lt;TODAY(),"BLOQUEO VENCIDO",IF(K90=TODAY(),"Vence hoy","Vigente")))))</f>
        <v/>
      </c>
      <c r="W90" s="27">
        <f>IF(OR(A90="",R90="",S90="",E90="",D90&lt;=C90),"",IF(SUMPRODUCT(($A$2:$A$201&lt;&gt;A90)*($E$2:$E$201=E90)*(($J$2:$J$201="Bloqueo provisional")+($J$2:$J$201="Confirmada")+($J$2:$J$201="Realizada"))*($R$2:$R$201&lt;S90)*($S$2:$S$201&gt;R90))&gt;0,"CONFLICTO","Sin conflicto"))</f>
        <v/>
      </c>
      <c r="X90" s="27">
        <f>IF(A90="","",IF(OR(B90="",C90="",D90="",E90="",F90="",G90="",H90="",J90="",D90&lt;=C90,W90="CONFLICTO"),"REVISAR","Correcto"))</f>
        <v/>
      </c>
    </row>
    <row r="91">
      <c r="A91" s="21" t="n"/>
      <c r="B91" s="22" t="n"/>
      <c r="C91" s="43" t="n"/>
      <c r="D91" s="43" t="n"/>
      <c r="E91" s="21" t="n"/>
      <c r="F91" s="21" t="n"/>
      <c r="G91" s="21" t="n"/>
      <c r="H91" s="21" t="n"/>
      <c r="I91" s="21" t="n"/>
      <c r="J91" s="21" t="n"/>
      <c r="K91" s="22" t="n"/>
      <c r="L91" s="24" t="n"/>
      <c r="M91" s="24" t="n"/>
      <c r="N91" s="24" t="n"/>
      <c r="O91" s="22" t="n"/>
      <c r="P91" s="22" t="n"/>
      <c r="Q91" s="21" t="n"/>
      <c r="R91" s="44">
        <f>IF(OR(B91="",C91=""),"",B91+C91)</f>
        <v/>
      </c>
      <c r="S91" s="44">
        <f>IF(OR(B91="",D91=""),"",B91+D91)</f>
        <v/>
      </c>
      <c r="T91" s="26">
        <f>IF(L91="","",MAX(0,L91-IF(N91="",0,N91)))</f>
        <v/>
      </c>
      <c r="U91" s="27">
        <f>IF(A91="","",IF(OR(J91="Cancelada",J91="Solicitud"),"No exigible",IF(M91="","Sin definir",IF(N91&gt;=M91,"Recibida",IF(N91&gt;0,"Parcial","Pendiente")))))</f>
        <v/>
      </c>
      <c r="V91" s="27">
        <f>IF(A91="","",IF(J91&lt;&gt;"Bloqueo provisional","",IF(K91="","Falta vencimiento",IF(K91&lt;TODAY(),"BLOQUEO VENCIDO",IF(K91=TODAY(),"Vence hoy","Vigente")))))</f>
        <v/>
      </c>
      <c r="W91" s="27">
        <f>IF(OR(A91="",R91="",S91="",E91="",D91&lt;=C91),"",IF(SUMPRODUCT(($A$2:$A$201&lt;&gt;A91)*($E$2:$E$201=E91)*(($J$2:$J$201="Bloqueo provisional")+($J$2:$J$201="Confirmada")+($J$2:$J$201="Realizada"))*($R$2:$R$201&lt;S91)*($S$2:$S$201&gt;R91))&gt;0,"CONFLICTO","Sin conflicto"))</f>
        <v/>
      </c>
      <c r="X91" s="27">
        <f>IF(A91="","",IF(OR(B91="",C91="",D91="",E91="",F91="",G91="",H91="",J91="",D91&lt;=C91,W91="CONFLICTO"),"REVISAR","Correcto"))</f>
        <v/>
      </c>
    </row>
    <row r="92">
      <c r="A92" s="21" t="n"/>
      <c r="B92" s="22" t="n"/>
      <c r="C92" s="43" t="n"/>
      <c r="D92" s="43" t="n"/>
      <c r="E92" s="21" t="n"/>
      <c r="F92" s="21" t="n"/>
      <c r="G92" s="21" t="n"/>
      <c r="H92" s="21" t="n"/>
      <c r="I92" s="21" t="n"/>
      <c r="J92" s="21" t="n"/>
      <c r="K92" s="22" t="n"/>
      <c r="L92" s="24" t="n"/>
      <c r="M92" s="24" t="n"/>
      <c r="N92" s="24" t="n"/>
      <c r="O92" s="22" t="n"/>
      <c r="P92" s="22" t="n"/>
      <c r="Q92" s="21" t="n"/>
      <c r="R92" s="44">
        <f>IF(OR(B92="",C92=""),"",B92+C92)</f>
        <v/>
      </c>
      <c r="S92" s="44">
        <f>IF(OR(B92="",D92=""),"",B92+D92)</f>
        <v/>
      </c>
      <c r="T92" s="26">
        <f>IF(L92="","",MAX(0,L92-IF(N92="",0,N92)))</f>
        <v/>
      </c>
      <c r="U92" s="27">
        <f>IF(A92="","",IF(OR(J92="Cancelada",J92="Solicitud"),"No exigible",IF(M92="","Sin definir",IF(N92&gt;=M92,"Recibida",IF(N92&gt;0,"Parcial","Pendiente")))))</f>
        <v/>
      </c>
      <c r="V92" s="27">
        <f>IF(A92="","",IF(J92&lt;&gt;"Bloqueo provisional","",IF(K92="","Falta vencimiento",IF(K92&lt;TODAY(),"BLOQUEO VENCIDO",IF(K92=TODAY(),"Vence hoy","Vigente")))))</f>
        <v/>
      </c>
      <c r="W92" s="27">
        <f>IF(OR(A92="",R92="",S92="",E92="",D92&lt;=C92),"",IF(SUMPRODUCT(($A$2:$A$201&lt;&gt;A92)*($E$2:$E$201=E92)*(($J$2:$J$201="Bloqueo provisional")+($J$2:$J$201="Confirmada")+($J$2:$J$201="Realizada"))*($R$2:$R$201&lt;S92)*($S$2:$S$201&gt;R92))&gt;0,"CONFLICTO","Sin conflicto"))</f>
        <v/>
      </c>
      <c r="X92" s="27">
        <f>IF(A92="","",IF(OR(B92="",C92="",D92="",E92="",F92="",G92="",H92="",J92="",D92&lt;=C92,W92="CONFLICTO"),"REVISAR","Correcto"))</f>
        <v/>
      </c>
    </row>
    <row r="93">
      <c r="A93" s="21" t="n"/>
      <c r="B93" s="22" t="n"/>
      <c r="C93" s="43" t="n"/>
      <c r="D93" s="43" t="n"/>
      <c r="E93" s="21" t="n"/>
      <c r="F93" s="21" t="n"/>
      <c r="G93" s="21" t="n"/>
      <c r="H93" s="21" t="n"/>
      <c r="I93" s="21" t="n"/>
      <c r="J93" s="21" t="n"/>
      <c r="K93" s="22" t="n"/>
      <c r="L93" s="24" t="n"/>
      <c r="M93" s="24" t="n"/>
      <c r="N93" s="24" t="n"/>
      <c r="O93" s="22" t="n"/>
      <c r="P93" s="22" t="n"/>
      <c r="Q93" s="21" t="n"/>
      <c r="R93" s="44">
        <f>IF(OR(B93="",C93=""),"",B93+C93)</f>
        <v/>
      </c>
      <c r="S93" s="44">
        <f>IF(OR(B93="",D93=""),"",B93+D93)</f>
        <v/>
      </c>
      <c r="T93" s="26">
        <f>IF(L93="","",MAX(0,L93-IF(N93="",0,N93)))</f>
        <v/>
      </c>
      <c r="U93" s="27">
        <f>IF(A93="","",IF(OR(J93="Cancelada",J93="Solicitud"),"No exigible",IF(M93="","Sin definir",IF(N93&gt;=M93,"Recibida",IF(N93&gt;0,"Parcial","Pendiente")))))</f>
        <v/>
      </c>
      <c r="V93" s="27">
        <f>IF(A93="","",IF(J93&lt;&gt;"Bloqueo provisional","",IF(K93="","Falta vencimiento",IF(K93&lt;TODAY(),"BLOQUEO VENCIDO",IF(K93=TODAY(),"Vence hoy","Vigente")))))</f>
        <v/>
      </c>
      <c r="W93" s="27">
        <f>IF(OR(A93="",R93="",S93="",E93="",D93&lt;=C93),"",IF(SUMPRODUCT(($A$2:$A$201&lt;&gt;A93)*($E$2:$E$201=E93)*(($J$2:$J$201="Bloqueo provisional")+($J$2:$J$201="Confirmada")+($J$2:$J$201="Realizada"))*($R$2:$R$201&lt;S93)*($S$2:$S$201&gt;R93))&gt;0,"CONFLICTO","Sin conflicto"))</f>
        <v/>
      </c>
      <c r="X93" s="27">
        <f>IF(A93="","",IF(OR(B93="",C93="",D93="",E93="",F93="",G93="",H93="",J93="",D93&lt;=C93,W93="CONFLICTO"),"REVISAR","Correcto"))</f>
        <v/>
      </c>
    </row>
    <row r="94">
      <c r="A94" s="21" t="n"/>
      <c r="B94" s="22" t="n"/>
      <c r="C94" s="43" t="n"/>
      <c r="D94" s="43" t="n"/>
      <c r="E94" s="21" t="n"/>
      <c r="F94" s="21" t="n"/>
      <c r="G94" s="21" t="n"/>
      <c r="H94" s="21" t="n"/>
      <c r="I94" s="21" t="n"/>
      <c r="J94" s="21" t="n"/>
      <c r="K94" s="22" t="n"/>
      <c r="L94" s="24" t="n"/>
      <c r="M94" s="24" t="n"/>
      <c r="N94" s="24" t="n"/>
      <c r="O94" s="22" t="n"/>
      <c r="P94" s="22" t="n"/>
      <c r="Q94" s="21" t="n"/>
      <c r="R94" s="44">
        <f>IF(OR(B94="",C94=""),"",B94+C94)</f>
        <v/>
      </c>
      <c r="S94" s="44">
        <f>IF(OR(B94="",D94=""),"",B94+D94)</f>
        <v/>
      </c>
      <c r="T94" s="26">
        <f>IF(L94="","",MAX(0,L94-IF(N94="",0,N94)))</f>
        <v/>
      </c>
      <c r="U94" s="27">
        <f>IF(A94="","",IF(OR(J94="Cancelada",J94="Solicitud"),"No exigible",IF(M94="","Sin definir",IF(N94&gt;=M94,"Recibida",IF(N94&gt;0,"Parcial","Pendiente")))))</f>
        <v/>
      </c>
      <c r="V94" s="27">
        <f>IF(A94="","",IF(J94&lt;&gt;"Bloqueo provisional","",IF(K94="","Falta vencimiento",IF(K94&lt;TODAY(),"BLOQUEO VENCIDO",IF(K94=TODAY(),"Vence hoy","Vigente")))))</f>
        <v/>
      </c>
      <c r="W94" s="27">
        <f>IF(OR(A94="",R94="",S94="",E94="",D94&lt;=C94),"",IF(SUMPRODUCT(($A$2:$A$201&lt;&gt;A94)*($E$2:$E$201=E94)*(($J$2:$J$201="Bloqueo provisional")+($J$2:$J$201="Confirmada")+($J$2:$J$201="Realizada"))*($R$2:$R$201&lt;S94)*($S$2:$S$201&gt;R94))&gt;0,"CONFLICTO","Sin conflicto"))</f>
        <v/>
      </c>
      <c r="X94" s="27">
        <f>IF(A94="","",IF(OR(B94="",C94="",D94="",E94="",F94="",G94="",H94="",J94="",D94&lt;=C94,W94="CONFLICTO"),"REVISAR","Correcto"))</f>
        <v/>
      </c>
    </row>
    <row r="95">
      <c r="A95" s="21" t="n"/>
      <c r="B95" s="22" t="n"/>
      <c r="C95" s="43" t="n"/>
      <c r="D95" s="43" t="n"/>
      <c r="E95" s="21" t="n"/>
      <c r="F95" s="21" t="n"/>
      <c r="G95" s="21" t="n"/>
      <c r="H95" s="21" t="n"/>
      <c r="I95" s="21" t="n"/>
      <c r="J95" s="21" t="n"/>
      <c r="K95" s="22" t="n"/>
      <c r="L95" s="24" t="n"/>
      <c r="M95" s="24" t="n"/>
      <c r="N95" s="24" t="n"/>
      <c r="O95" s="22" t="n"/>
      <c r="P95" s="22" t="n"/>
      <c r="Q95" s="21" t="n"/>
      <c r="R95" s="44">
        <f>IF(OR(B95="",C95=""),"",B95+C95)</f>
        <v/>
      </c>
      <c r="S95" s="44">
        <f>IF(OR(B95="",D95=""),"",B95+D95)</f>
        <v/>
      </c>
      <c r="T95" s="26">
        <f>IF(L95="","",MAX(0,L95-IF(N95="",0,N95)))</f>
        <v/>
      </c>
      <c r="U95" s="27">
        <f>IF(A95="","",IF(OR(J95="Cancelada",J95="Solicitud"),"No exigible",IF(M95="","Sin definir",IF(N95&gt;=M95,"Recibida",IF(N95&gt;0,"Parcial","Pendiente")))))</f>
        <v/>
      </c>
      <c r="V95" s="27">
        <f>IF(A95="","",IF(J95&lt;&gt;"Bloqueo provisional","",IF(K95="","Falta vencimiento",IF(K95&lt;TODAY(),"BLOQUEO VENCIDO",IF(K95=TODAY(),"Vence hoy","Vigente")))))</f>
        <v/>
      </c>
      <c r="W95" s="27">
        <f>IF(OR(A95="",R95="",S95="",E95="",D95&lt;=C95),"",IF(SUMPRODUCT(($A$2:$A$201&lt;&gt;A95)*($E$2:$E$201=E95)*(($J$2:$J$201="Bloqueo provisional")+($J$2:$J$201="Confirmada")+($J$2:$J$201="Realizada"))*($R$2:$R$201&lt;S95)*($S$2:$S$201&gt;R95))&gt;0,"CONFLICTO","Sin conflicto"))</f>
        <v/>
      </c>
      <c r="X95" s="27">
        <f>IF(A95="","",IF(OR(B95="",C95="",D95="",E95="",F95="",G95="",H95="",J95="",D95&lt;=C95,W95="CONFLICTO"),"REVISAR","Correcto"))</f>
        <v/>
      </c>
    </row>
    <row r="96">
      <c r="A96" s="21" t="n"/>
      <c r="B96" s="22" t="n"/>
      <c r="C96" s="43" t="n"/>
      <c r="D96" s="43" t="n"/>
      <c r="E96" s="21" t="n"/>
      <c r="F96" s="21" t="n"/>
      <c r="G96" s="21" t="n"/>
      <c r="H96" s="21" t="n"/>
      <c r="I96" s="21" t="n"/>
      <c r="J96" s="21" t="n"/>
      <c r="K96" s="22" t="n"/>
      <c r="L96" s="24" t="n"/>
      <c r="M96" s="24" t="n"/>
      <c r="N96" s="24" t="n"/>
      <c r="O96" s="22" t="n"/>
      <c r="P96" s="22" t="n"/>
      <c r="Q96" s="21" t="n"/>
      <c r="R96" s="44">
        <f>IF(OR(B96="",C96=""),"",B96+C96)</f>
        <v/>
      </c>
      <c r="S96" s="44">
        <f>IF(OR(B96="",D96=""),"",B96+D96)</f>
        <v/>
      </c>
      <c r="T96" s="26">
        <f>IF(L96="","",MAX(0,L96-IF(N96="",0,N96)))</f>
        <v/>
      </c>
      <c r="U96" s="27">
        <f>IF(A96="","",IF(OR(J96="Cancelada",J96="Solicitud"),"No exigible",IF(M96="","Sin definir",IF(N96&gt;=M96,"Recibida",IF(N96&gt;0,"Parcial","Pendiente")))))</f>
        <v/>
      </c>
      <c r="V96" s="27">
        <f>IF(A96="","",IF(J96&lt;&gt;"Bloqueo provisional","",IF(K96="","Falta vencimiento",IF(K96&lt;TODAY(),"BLOQUEO VENCIDO",IF(K96=TODAY(),"Vence hoy","Vigente")))))</f>
        <v/>
      </c>
      <c r="W96" s="27">
        <f>IF(OR(A96="",R96="",S96="",E96="",D96&lt;=C96),"",IF(SUMPRODUCT(($A$2:$A$201&lt;&gt;A96)*($E$2:$E$201=E96)*(($J$2:$J$201="Bloqueo provisional")+($J$2:$J$201="Confirmada")+($J$2:$J$201="Realizada"))*($R$2:$R$201&lt;S96)*($S$2:$S$201&gt;R96))&gt;0,"CONFLICTO","Sin conflicto"))</f>
        <v/>
      </c>
      <c r="X96" s="27">
        <f>IF(A96="","",IF(OR(B96="",C96="",D96="",E96="",F96="",G96="",H96="",J96="",D96&lt;=C96,W96="CONFLICTO"),"REVISAR","Correcto"))</f>
        <v/>
      </c>
    </row>
    <row r="97">
      <c r="A97" s="21" t="n"/>
      <c r="B97" s="22" t="n"/>
      <c r="C97" s="43" t="n"/>
      <c r="D97" s="43" t="n"/>
      <c r="E97" s="21" t="n"/>
      <c r="F97" s="21" t="n"/>
      <c r="G97" s="21" t="n"/>
      <c r="H97" s="21" t="n"/>
      <c r="I97" s="21" t="n"/>
      <c r="J97" s="21" t="n"/>
      <c r="K97" s="22" t="n"/>
      <c r="L97" s="24" t="n"/>
      <c r="M97" s="24" t="n"/>
      <c r="N97" s="24" t="n"/>
      <c r="O97" s="22" t="n"/>
      <c r="P97" s="22" t="n"/>
      <c r="Q97" s="21" t="n"/>
      <c r="R97" s="44">
        <f>IF(OR(B97="",C97=""),"",B97+C97)</f>
        <v/>
      </c>
      <c r="S97" s="44">
        <f>IF(OR(B97="",D97=""),"",B97+D97)</f>
        <v/>
      </c>
      <c r="T97" s="26">
        <f>IF(L97="","",MAX(0,L97-IF(N97="",0,N97)))</f>
        <v/>
      </c>
      <c r="U97" s="27">
        <f>IF(A97="","",IF(OR(J97="Cancelada",J97="Solicitud"),"No exigible",IF(M97="","Sin definir",IF(N97&gt;=M97,"Recibida",IF(N97&gt;0,"Parcial","Pendiente")))))</f>
        <v/>
      </c>
      <c r="V97" s="27">
        <f>IF(A97="","",IF(J97&lt;&gt;"Bloqueo provisional","",IF(K97="","Falta vencimiento",IF(K97&lt;TODAY(),"BLOQUEO VENCIDO",IF(K97=TODAY(),"Vence hoy","Vigente")))))</f>
        <v/>
      </c>
      <c r="W97" s="27">
        <f>IF(OR(A97="",R97="",S97="",E97="",D97&lt;=C97),"",IF(SUMPRODUCT(($A$2:$A$201&lt;&gt;A97)*($E$2:$E$201=E97)*(($J$2:$J$201="Bloqueo provisional")+($J$2:$J$201="Confirmada")+($J$2:$J$201="Realizada"))*($R$2:$R$201&lt;S97)*($S$2:$S$201&gt;R97))&gt;0,"CONFLICTO","Sin conflicto"))</f>
        <v/>
      </c>
      <c r="X97" s="27">
        <f>IF(A97="","",IF(OR(B97="",C97="",D97="",E97="",F97="",G97="",H97="",J97="",D97&lt;=C97,W97="CONFLICTO"),"REVISAR","Correcto"))</f>
        <v/>
      </c>
    </row>
    <row r="98">
      <c r="A98" s="21" t="n"/>
      <c r="B98" s="22" t="n"/>
      <c r="C98" s="43" t="n"/>
      <c r="D98" s="43" t="n"/>
      <c r="E98" s="21" t="n"/>
      <c r="F98" s="21" t="n"/>
      <c r="G98" s="21" t="n"/>
      <c r="H98" s="21" t="n"/>
      <c r="I98" s="21" t="n"/>
      <c r="J98" s="21" t="n"/>
      <c r="K98" s="22" t="n"/>
      <c r="L98" s="24" t="n"/>
      <c r="M98" s="24" t="n"/>
      <c r="N98" s="24" t="n"/>
      <c r="O98" s="22" t="n"/>
      <c r="P98" s="22" t="n"/>
      <c r="Q98" s="21" t="n"/>
      <c r="R98" s="44">
        <f>IF(OR(B98="",C98=""),"",B98+C98)</f>
        <v/>
      </c>
      <c r="S98" s="44">
        <f>IF(OR(B98="",D98=""),"",B98+D98)</f>
        <v/>
      </c>
      <c r="T98" s="26">
        <f>IF(L98="","",MAX(0,L98-IF(N98="",0,N98)))</f>
        <v/>
      </c>
      <c r="U98" s="27">
        <f>IF(A98="","",IF(OR(J98="Cancelada",J98="Solicitud"),"No exigible",IF(M98="","Sin definir",IF(N98&gt;=M98,"Recibida",IF(N98&gt;0,"Parcial","Pendiente")))))</f>
        <v/>
      </c>
      <c r="V98" s="27">
        <f>IF(A98="","",IF(J98&lt;&gt;"Bloqueo provisional","",IF(K98="","Falta vencimiento",IF(K98&lt;TODAY(),"BLOQUEO VENCIDO",IF(K98=TODAY(),"Vence hoy","Vigente")))))</f>
        <v/>
      </c>
      <c r="W98" s="27">
        <f>IF(OR(A98="",R98="",S98="",E98="",D98&lt;=C98),"",IF(SUMPRODUCT(($A$2:$A$201&lt;&gt;A98)*($E$2:$E$201=E98)*(($J$2:$J$201="Bloqueo provisional")+($J$2:$J$201="Confirmada")+($J$2:$J$201="Realizada"))*($R$2:$R$201&lt;S98)*($S$2:$S$201&gt;R98))&gt;0,"CONFLICTO","Sin conflicto"))</f>
        <v/>
      </c>
      <c r="X98" s="27">
        <f>IF(A98="","",IF(OR(B98="",C98="",D98="",E98="",F98="",G98="",H98="",J98="",D98&lt;=C98,W98="CONFLICTO"),"REVISAR","Correcto"))</f>
        <v/>
      </c>
    </row>
    <row r="99">
      <c r="A99" s="21" t="n"/>
      <c r="B99" s="22" t="n"/>
      <c r="C99" s="43" t="n"/>
      <c r="D99" s="43" t="n"/>
      <c r="E99" s="21" t="n"/>
      <c r="F99" s="21" t="n"/>
      <c r="G99" s="21" t="n"/>
      <c r="H99" s="21" t="n"/>
      <c r="I99" s="21" t="n"/>
      <c r="J99" s="21" t="n"/>
      <c r="K99" s="22" t="n"/>
      <c r="L99" s="24" t="n"/>
      <c r="M99" s="24" t="n"/>
      <c r="N99" s="24" t="n"/>
      <c r="O99" s="22" t="n"/>
      <c r="P99" s="22" t="n"/>
      <c r="Q99" s="21" t="n"/>
      <c r="R99" s="44">
        <f>IF(OR(B99="",C99=""),"",B99+C99)</f>
        <v/>
      </c>
      <c r="S99" s="44">
        <f>IF(OR(B99="",D99=""),"",B99+D99)</f>
        <v/>
      </c>
      <c r="T99" s="26">
        <f>IF(L99="","",MAX(0,L99-IF(N99="",0,N99)))</f>
        <v/>
      </c>
      <c r="U99" s="27">
        <f>IF(A99="","",IF(OR(J99="Cancelada",J99="Solicitud"),"No exigible",IF(M99="","Sin definir",IF(N99&gt;=M99,"Recibida",IF(N99&gt;0,"Parcial","Pendiente")))))</f>
        <v/>
      </c>
      <c r="V99" s="27">
        <f>IF(A99="","",IF(J99&lt;&gt;"Bloqueo provisional","",IF(K99="","Falta vencimiento",IF(K99&lt;TODAY(),"BLOQUEO VENCIDO",IF(K99=TODAY(),"Vence hoy","Vigente")))))</f>
        <v/>
      </c>
      <c r="W99" s="27">
        <f>IF(OR(A99="",R99="",S99="",E99="",D99&lt;=C99),"",IF(SUMPRODUCT(($A$2:$A$201&lt;&gt;A99)*($E$2:$E$201=E99)*(($J$2:$J$201="Bloqueo provisional")+($J$2:$J$201="Confirmada")+($J$2:$J$201="Realizada"))*($R$2:$R$201&lt;S99)*($S$2:$S$201&gt;R99))&gt;0,"CONFLICTO","Sin conflicto"))</f>
        <v/>
      </c>
      <c r="X99" s="27">
        <f>IF(A99="","",IF(OR(B99="",C99="",D99="",E99="",F99="",G99="",H99="",J99="",D99&lt;=C99,W99="CONFLICTO"),"REVISAR","Correcto"))</f>
        <v/>
      </c>
    </row>
    <row r="100">
      <c r="A100" s="21" t="n"/>
      <c r="B100" s="22" t="n"/>
      <c r="C100" s="43" t="n"/>
      <c r="D100" s="43" t="n"/>
      <c r="E100" s="21" t="n"/>
      <c r="F100" s="21" t="n"/>
      <c r="G100" s="21" t="n"/>
      <c r="H100" s="21" t="n"/>
      <c r="I100" s="21" t="n"/>
      <c r="J100" s="21" t="n"/>
      <c r="K100" s="22" t="n"/>
      <c r="L100" s="24" t="n"/>
      <c r="M100" s="24" t="n"/>
      <c r="N100" s="24" t="n"/>
      <c r="O100" s="22" t="n"/>
      <c r="P100" s="22" t="n"/>
      <c r="Q100" s="21" t="n"/>
      <c r="R100" s="44">
        <f>IF(OR(B100="",C100=""),"",B100+C100)</f>
        <v/>
      </c>
      <c r="S100" s="44">
        <f>IF(OR(B100="",D100=""),"",B100+D100)</f>
        <v/>
      </c>
      <c r="T100" s="26">
        <f>IF(L100="","",MAX(0,L100-IF(N100="",0,N100)))</f>
        <v/>
      </c>
      <c r="U100" s="27">
        <f>IF(A100="","",IF(OR(J100="Cancelada",J100="Solicitud"),"No exigible",IF(M100="","Sin definir",IF(N100&gt;=M100,"Recibida",IF(N100&gt;0,"Parcial","Pendiente")))))</f>
        <v/>
      </c>
      <c r="V100" s="27">
        <f>IF(A100="","",IF(J100&lt;&gt;"Bloqueo provisional","",IF(K100="","Falta vencimiento",IF(K100&lt;TODAY(),"BLOQUEO VENCIDO",IF(K100=TODAY(),"Vence hoy","Vigente")))))</f>
        <v/>
      </c>
      <c r="W100" s="27">
        <f>IF(OR(A100="",R100="",S100="",E100="",D100&lt;=C100),"",IF(SUMPRODUCT(($A$2:$A$201&lt;&gt;A100)*($E$2:$E$201=E100)*(($J$2:$J$201="Bloqueo provisional")+($J$2:$J$201="Confirmada")+($J$2:$J$201="Realizada"))*($R$2:$R$201&lt;S100)*($S$2:$S$201&gt;R100))&gt;0,"CONFLICTO","Sin conflicto"))</f>
        <v/>
      </c>
      <c r="X100" s="27">
        <f>IF(A100="","",IF(OR(B100="",C100="",D100="",E100="",F100="",G100="",H100="",J100="",D100&lt;=C100,W100="CONFLICTO"),"REVISAR","Correcto"))</f>
        <v/>
      </c>
    </row>
    <row r="101">
      <c r="A101" s="21" t="n"/>
      <c r="B101" s="22" t="n"/>
      <c r="C101" s="43" t="n"/>
      <c r="D101" s="43" t="n"/>
      <c r="E101" s="21" t="n"/>
      <c r="F101" s="21" t="n"/>
      <c r="G101" s="21" t="n"/>
      <c r="H101" s="21" t="n"/>
      <c r="I101" s="21" t="n"/>
      <c r="J101" s="21" t="n"/>
      <c r="K101" s="22" t="n"/>
      <c r="L101" s="24" t="n"/>
      <c r="M101" s="24" t="n"/>
      <c r="N101" s="24" t="n"/>
      <c r="O101" s="22" t="n"/>
      <c r="P101" s="22" t="n"/>
      <c r="Q101" s="21" t="n"/>
      <c r="R101" s="44">
        <f>IF(OR(B101="",C101=""),"",B101+C101)</f>
        <v/>
      </c>
      <c r="S101" s="44">
        <f>IF(OR(B101="",D101=""),"",B101+D101)</f>
        <v/>
      </c>
      <c r="T101" s="26">
        <f>IF(L101="","",MAX(0,L101-IF(N101="",0,N101)))</f>
        <v/>
      </c>
      <c r="U101" s="27">
        <f>IF(A101="","",IF(OR(J101="Cancelada",J101="Solicitud"),"No exigible",IF(M101="","Sin definir",IF(N101&gt;=M101,"Recibida",IF(N101&gt;0,"Parcial","Pendiente")))))</f>
        <v/>
      </c>
      <c r="V101" s="27">
        <f>IF(A101="","",IF(J101&lt;&gt;"Bloqueo provisional","",IF(K101="","Falta vencimiento",IF(K101&lt;TODAY(),"BLOQUEO VENCIDO",IF(K101=TODAY(),"Vence hoy","Vigente")))))</f>
        <v/>
      </c>
      <c r="W101" s="27">
        <f>IF(OR(A101="",R101="",S101="",E101="",D101&lt;=C101),"",IF(SUMPRODUCT(($A$2:$A$201&lt;&gt;A101)*($E$2:$E$201=E101)*(($J$2:$J$201="Bloqueo provisional")+($J$2:$J$201="Confirmada")+($J$2:$J$201="Realizada"))*($R$2:$R$201&lt;S101)*($S$2:$S$201&gt;R101))&gt;0,"CONFLICTO","Sin conflicto"))</f>
        <v/>
      </c>
      <c r="X101" s="27">
        <f>IF(A101="","",IF(OR(B101="",C101="",D101="",E101="",F101="",G101="",H101="",J101="",D101&lt;=C101,W101="CONFLICTO"),"REVISAR","Correcto"))</f>
        <v/>
      </c>
    </row>
    <row r="102">
      <c r="A102" s="21" t="n"/>
      <c r="B102" s="22" t="n"/>
      <c r="C102" s="43" t="n"/>
      <c r="D102" s="43" t="n"/>
      <c r="E102" s="21" t="n"/>
      <c r="F102" s="21" t="n"/>
      <c r="G102" s="21" t="n"/>
      <c r="H102" s="21" t="n"/>
      <c r="I102" s="21" t="n"/>
      <c r="J102" s="21" t="n"/>
      <c r="K102" s="22" t="n"/>
      <c r="L102" s="24" t="n"/>
      <c r="M102" s="24" t="n"/>
      <c r="N102" s="24" t="n"/>
      <c r="O102" s="22" t="n"/>
      <c r="P102" s="22" t="n"/>
      <c r="Q102" s="21" t="n"/>
      <c r="R102" s="44">
        <f>IF(OR(B102="",C102=""),"",B102+C102)</f>
        <v/>
      </c>
      <c r="S102" s="44">
        <f>IF(OR(B102="",D102=""),"",B102+D102)</f>
        <v/>
      </c>
      <c r="T102" s="26">
        <f>IF(L102="","",MAX(0,L102-IF(N102="",0,N102)))</f>
        <v/>
      </c>
      <c r="U102" s="27">
        <f>IF(A102="","",IF(OR(J102="Cancelada",J102="Solicitud"),"No exigible",IF(M102="","Sin definir",IF(N102&gt;=M102,"Recibida",IF(N102&gt;0,"Parcial","Pendiente")))))</f>
        <v/>
      </c>
      <c r="V102" s="27">
        <f>IF(A102="","",IF(J102&lt;&gt;"Bloqueo provisional","",IF(K102="","Falta vencimiento",IF(K102&lt;TODAY(),"BLOQUEO VENCIDO",IF(K102=TODAY(),"Vence hoy","Vigente")))))</f>
        <v/>
      </c>
      <c r="W102" s="27">
        <f>IF(OR(A102="",R102="",S102="",E102="",D102&lt;=C102),"",IF(SUMPRODUCT(($A$2:$A$201&lt;&gt;A102)*($E$2:$E$201=E102)*(($J$2:$J$201="Bloqueo provisional")+($J$2:$J$201="Confirmada")+($J$2:$J$201="Realizada"))*($R$2:$R$201&lt;S102)*($S$2:$S$201&gt;R102))&gt;0,"CONFLICTO","Sin conflicto"))</f>
        <v/>
      </c>
      <c r="X102" s="27">
        <f>IF(A102="","",IF(OR(B102="",C102="",D102="",E102="",F102="",G102="",H102="",J102="",D102&lt;=C102,W102="CONFLICTO"),"REVISAR","Correcto"))</f>
        <v/>
      </c>
    </row>
    <row r="103">
      <c r="A103" s="21" t="n"/>
      <c r="B103" s="22" t="n"/>
      <c r="C103" s="43" t="n"/>
      <c r="D103" s="43" t="n"/>
      <c r="E103" s="21" t="n"/>
      <c r="F103" s="21" t="n"/>
      <c r="G103" s="21" t="n"/>
      <c r="H103" s="21" t="n"/>
      <c r="I103" s="21" t="n"/>
      <c r="J103" s="21" t="n"/>
      <c r="K103" s="22" t="n"/>
      <c r="L103" s="24" t="n"/>
      <c r="M103" s="24" t="n"/>
      <c r="N103" s="24" t="n"/>
      <c r="O103" s="22" t="n"/>
      <c r="P103" s="22" t="n"/>
      <c r="Q103" s="21" t="n"/>
      <c r="R103" s="44">
        <f>IF(OR(B103="",C103=""),"",B103+C103)</f>
        <v/>
      </c>
      <c r="S103" s="44">
        <f>IF(OR(B103="",D103=""),"",B103+D103)</f>
        <v/>
      </c>
      <c r="T103" s="26">
        <f>IF(L103="","",MAX(0,L103-IF(N103="",0,N103)))</f>
        <v/>
      </c>
      <c r="U103" s="27">
        <f>IF(A103="","",IF(OR(J103="Cancelada",J103="Solicitud"),"No exigible",IF(M103="","Sin definir",IF(N103&gt;=M103,"Recibida",IF(N103&gt;0,"Parcial","Pendiente")))))</f>
        <v/>
      </c>
      <c r="V103" s="27">
        <f>IF(A103="","",IF(J103&lt;&gt;"Bloqueo provisional","",IF(K103="","Falta vencimiento",IF(K103&lt;TODAY(),"BLOQUEO VENCIDO",IF(K103=TODAY(),"Vence hoy","Vigente")))))</f>
        <v/>
      </c>
      <c r="W103" s="27">
        <f>IF(OR(A103="",R103="",S103="",E103="",D103&lt;=C103),"",IF(SUMPRODUCT(($A$2:$A$201&lt;&gt;A103)*($E$2:$E$201=E103)*(($J$2:$J$201="Bloqueo provisional")+($J$2:$J$201="Confirmada")+($J$2:$J$201="Realizada"))*($R$2:$R$201&lt;S103)*($S$2:$S$201&gt;R103))&gt;0,"CONFLICTO","Sin conflicto"))</f>
        <v/>
      </c>
      <c r="X103" s="27">
        <f>IF(A103="","",IF(OR(B103="",C103="",D103="",E103="",F103="",G103="",H103="",J103="",D103&lt;=C103,W103="CONFLICTO"),"REVISAR","Correcto"))</f>
        <v/>
      </c>
    </row>
    <row r="104">
      <c r="A104" s="21" t="n"/>
      <c r="B104" s="22" t="n"/>
      <c r="C104" s="43" t="n"/>
      <c r="D104" s="43" t="n"/>
      <c r="E104" s="21" t="n"/>
      <c r="F104" s="21" t="n"/>
      <c r="G104" s="21" t="n"/>
      <c r="H104" s="21" t="n"/>
      <c r="I104" s="21" t="n"/>
      <c r="J104" s="21" t="n"/>
      <c r="K104" s="22" t="n"/>
      <c r="L104" s="24" t="n"/>
      <c r="M104" s="24" t="n"/>
      <c r="N104" s="24" t="n"/>
      <c r="O104" s="22" t="n"/>
      <c r="P104" s="22" t="n"/>
      <c r="Q104" s="21" t="n"/>
      <c r="R104" s="44">
        <f>IF(OR(B104="",C104=""),"",B104+C104)</f>
        <v/>
      </c>
      <c r="S104" s="44">
        <f>IF(OR(B104="",D104=""),"",B104+D104)</f>
        <v/>
      </c>
      <c r="T104" s="26">
        <f>IF(L104="","",MAX(0,L104-IF(N104="",0,N104)))</f>
        <v/>
      </c>
      <c r="U104" s="27">
        <f>IF(A104="","",IF(OR(J104="Cancelada",J104="Solicitud"),"No exigible",IF(M104="","Sin definir",IF(N104&gt;=M104,"Recibida",IF(N104&gt;0,"Parcial","Pendiente")))))</f>
        <v/>
      </c>
      <c r="V104" s="27">
        <f>IF(A104="","",IF(J104&lt;&gt;"Bloqueo provisional","",IF(K104="","Falta vencimiento",IF(K104&lt;TODAY(),"BLOQUEO VENCIDO",IF(K104=TODAY(),"Vence hoy","Vigente")))))</f>
        <v/>
      </c>
      <c r="W104" s="27">
        <f>IF(OR(A104="",R104="",S104="",E104="",D104&lt;=C104),"",IF(SUMPRODUCT(($A$2:$A$201&lt;&gt;A104)*($E$2:$E$201=E104)*(($J$2:$J$201="Bloqueo provisional")+($J$2:$J$201="Confirmada")+($J$2:$J$201="Realizada"))*($R$2:$R$201&lt;S104)*($S$2:$S$201&gt;R104))&gt;0,"CONFLICTO","Sin conflicto"))</f>
        <v/>
      </c>
      <c r="X104" s="27">
        <f>IF(A104="","",IF(OR(B104="",C104="",D104="",E104="",F104="",G104="",H104="",J104="",D104&lt;=C104,W104="CONFLICTO"),"REVISAR","Correcto"))</f>
        <v/>
      </c>
    </row>
    <row r="105">
      <c r="A105" s="21" t="n"/>
      <c r="B105" s="22" t="n"/>
      <c r="C105" s="43" t="n"/>
      <c r="D105" s="43" t="n"/>
      <c r="E105" s="21" t="n"/>
      <c r="F105" s="21" t="n"/>
      <c r="G105" s="21" t="n"/>
      <c r="H105" s="21" t="n"/>
      <c r="I105" s="21" t="n"/>
      <c r="J105" s="21" t="n"/>
      <c r="K105" s="22" t="n"/>
      <c r="L105" s="24" t="n"/>
      <c r="M105" s="24" t="n"/>
      <c r="N105" s="24" t="n"/>
      <c r="O105" s="22" t="n"/>
      <c r="P105" s="22" t="n"/>
      <c r="Q105" s="21" t="n"/>
      <c r="R105" s="44">
        <f>IF(OR(B105="",C105=""),"",B105+C105)</f>
        <v/>
      </c>
      <c r="S105" s="44">
        <f>IF(OR(B105="",D105=""),"",B105+D105)</f>
        <v/>
      </c>
      <c r="T105" s="26">
        <f>IF(L105="","",MAX(0,L105-IF(N105="",0,N105)))</f>
        <v/>
      </c>
      <c r="U105" s="27">
        <f>IF(A105="","",IF(OR(J105="Cancelada",J105="Solicitud"),"No exigible",IF(M105="","Sin definir",IF(N105&gt;=M105,"Recibida",IF(N105&gt;0,"Parcial","Pendiente")))))</f>
        <v/>
      </c>
      <c r="V105" s="27">
        <f>IF(A105="","",IF(J105&lt;&gt;"Bloqueo provisional","",IF(K105="","Falta vencimiento",IF(K105&lt;TODAY(),"BLOQUEO VENCIDO",IF(K105=TODAY(),"Vence hoy","Vigente")))))</f>
        <v/>
      </c>
      <c r="W105" s="27">
        <f>IF(OR(A105="",R105="",S105="",E105="",D105&lt;=C105),"",IF(SUMPRODUCT(($A$2:$A$201&lt;&gt;A105)*($E$2:$E$201=E105)*(($J$2:$J$201="Bloqueo provisional")+($J$2:$J$201="Confirmada")+($J$2:$J$201="Realizada"))*($R$2:$R$201&lt;S105)*($S$2:$S$201&gt;R105))&gt;0,"CONFLICTO","Sin conflicto"))</f>
        <v/>
      </c>
      <c r="X105" s="27">
        <f>IF(A105="","",IF(OR(B105="",C105="",D105="",E105="",F105="",G105="",H105="",J105="",D105&lt;=C105,W105="CONFLICTO"),"REVISAR","Correcto"))</f>
        <v/>
      </c>
    </row>
    <row r="106">
      <c r="A106" s="21" t="n"/>
      <c r="B106" s="22" t="n"/>
      <c r="C106" s="43" t="n"/>
      <c r="D106" s="43" t="n"/>
      <c r="E106" s="21" t="n"/>
      <c r="F106" s="21" t="n"/>
      <c r="G106" s="21" t="n"/>
      <c r="H106" s="21" t="n"/>
      <c r="I106" s="21" t="n"/>
      <c r="J106" s="21" t="n"/>
      <c r="K106" s="22" t="n"/>
      <c r="L106" s="24" t="n"/>
      <c r="M106" s="24" t="n"/>
      <c r="N106" s="24" t="n"/>
      <c r="O106" s="22" t="n"/>
      <c r="P106" s="22" t="n"/>
      <c r="Q106" s="21" t="n"/>
      <c r="R106" s="44">
        <f>IF(OR(B106="",C106=""),"",B106+C106)</f>
        <v/>
      </c>
      <c r="S106" s="44">
        <f>IF(OR(B106="",D106=""),"",B106+D106)</f>
        <v/>
      </c>
      <c r="T106" s="26">
        <f>IF(L106="","",MAX(0,L106-IF(N106="",0,N106)))</f>
        <v/>
      </c>
      <c r="U106" s="27">
        <f>IF(A106="","",IF(OR(J106="Cancelada",J106="Solicitud"),"No exigible",IF(M106="","Sin definir",IF(N106&gt;=M106,"Recibida",IF(N106&gt;0,"Parcial","Pendiente")))))</f>
        <v/>
      </c>
      <c r="V106" s="27">
        <f>IF(A106="","",IF(J106&lt;&gt;"Bloqueo provisional","",IF(K106="","Falta vencimiento",IF(K106&lt;TODAY(),"BLOQUEO VENCIDO",IF(K106=TODAY(),"Vence hoy","Vigente")))))</f>
        <v/>
      </c>
      <c r="W106" s="27">
        <f>IF(OR(A106="",R106="",S106="",E106="",D106&lt;=C106),"",IF(SUMPRODUCT(($A$2:$A$201&lt;&gt;A106)*($E$2:$E$201=E106)*(($J$2:$J$201="Bloqueo provisional")+($J$2:$J$201="Confirmada")+($J$2:$J$201="Realizada"))*($R$2:$R$201&lt;S106)*($S$2:$S$201&gt;R106))&gt;0,"CONFLICTO","Sin conflicto"))</f>
        <v/>
      </c>
      <c r="X106" s="27">
        <f>IF(A106="","",IF(OR(B106="",C106="",D106="",E106="",F106="",G106="",H106="",J106="",D106&lt;=C106,W106="CONFLICTO"),"REVISAR","Correcto"))</f>
        <v/>
      </c>
    </row>
    <row r="107">
      <c r="A107" s="21" t="n"/>
      <c r="B107" s="22" t="n"/>
      <c r="C107" s="43" t="n"/>
      <c r="D107" s="43" t="n"/>
      <c r="E107" s="21" t="n"/>
      <c r="F107" s="21" t="n"/>
      <c r="G107" s="21" t="n"/>
      <c r="H107" s="21" t="n"/>
      <c r="I107" s="21" t="n"/>
      <c r="J107" s="21" t="n"/>
      <c r="K107" s="22" t="n"/>
      <c r="L107" s="24" t="n"/>
      <c r="M107" s="24" t="n"/>
      <c r="N107" s="24" t="n"/>
      <c r="O107" s="22" t="n"/>
      <c r="P107" s="22" t="n"/>
      <c r="Q107" s="21" t="n"/>
      <c r="R107" s="44">
        <f>IF(OR(B107="",C107=""),"",B107+C107)</f>
        <v/>
      </c>
      <c r="S107" s="44">
        <f>IF(OR(B107="",D107=""),"",B107+D107)</f>
        <v/>
      </c>
      <c r="T107" s="26">
        <f>IF(L107="","",MAX(0,L107-IF(N107="",0,N107)))</f>
        <v/>
      </c>
      <c r="U107" s="27">
        <f>IF(A107="","",IF(OR(J107="Cancelada",J107="Solicitud"),"No exigible",IF(M107="","Sin definir",IF(N107&gt;=M107,"Recibida",IF(N107&gt;0,"Parcial","Pendiente")))))</f>
        <v/>
      </c>
      <c r="V107" s="27">
        <f>IF(A107="","",IF(J107&lt;&gt;"Bloqueo provisional","",IF(K107="","Falta vencimiento",IF(K107&lt;TODAY(),"BLOQUEO VENCIDO",IF(K107=TODAY(),"Vence hoy","Vigente")))))</f>
        <v/>
      </c>
      <c r="W107" s="27">
        <f>IF(OR(A107="",R107="",S107="",E107="",D107&lt;=C107),"",IF(SUMPRODUCT(($A$2:$A$201&lt;&gt;A107)*($E$2:$E$201=E107)*(($J$2:$J$201="Bloqueo provisional")+($J$2:$J$201="Confirmada")+($J$2:$J$201="Realizada"))*($R$2:$R$201&lt;S107)*($S$2:$S$201&gt;R107))&gt;0,"CONFLICTO","Sin conflicto"))</f>
        <v/>
      </c>
      <c r="X107" s="27">
        <f>IF(A107="","",IF(OR(B107="",C107="",D107="",E107="",F107="",G107="",H107="",J107="",D107&lt;=C107,W107="CONFLICTO"),"REVISAR","Correcto"))</f>
        <v/>
      </c>
    </row>
    <row r="108">
      <c r="A108" s="21" t="n"/>
      <c r="B108" s="22" t="n"/>
      <c r="C108" s="43" t="n"/>
      <c r="D108" s="43" t="n"/>
      <c r="E108" s="21" t="n"/>
      <c r="F108" s="21" t="n"/>
      <c r="G108" s="21" t="n"/>
      <c r="H108" s="21" t="n"/>
      <c r="I108" s="21" t="n"/>
      <c r="J108" s="21" t="n"/>
      <c r="K108" s="22" t="n"/>
      <c r="L108" s="24" t="n"/>
      <c r="M108" s="24" t="n"/>
      <c r="N108" s="24" t="n"/>
      <c r="O108" s="22" t="n"/>
      <c r="P108" s="22" t="n"/>
      <c r="Q108" s="21" t="n"/>
      <c r="R108" s="44">
        <f>IF(OR(B108="",C108=""),"",B108+C108)</f>
        <v/>
      </c>
      <c r="S108" s="44">
        <f>IF(OR(B108="",D108=""),"",B108+D108)</f>
        <v/>
      </c>
      <c r="T108" s="26">
        <f>IF(L108="","",MAX(0,L108-IF(N108="",0,N108)))</f>
        <v/>
      </c>
      <c r="U108" s="27">
        <f>IF(A108="","",IF(OR(J108="Cancelada",J108="Solicitud"),"No exigible",IF(M108="","Sin definir",IF(N108&gt;=M108,"Recibida",IF(N108&gt;0,"Parcial","Pendiente")))))</f>
        <v/>
      </c>
      <c r="V108" s="27">
        <f>IF(A108="","",IF(J108&lt;&gt;"Bloqueo provisional","",IF(K108="","Falta vencimiento",IF(K108&lt;TODAY(),"BLOQUEO VENCIDO",IF(K108=TODAY(),"Vence hoy","Vigente")))))</f>
        <v/>
      </c>
      <c r="W108" s="27">
        <f>IF(OR(A108="",R108="",S108="",E108="",D108&lt;=C108),"",IF(SUMPRODUCT(($A$2:$A$201&lt;&gt;A108)*($E$2:$E$201=E108)*(($J$2:$J$201="Bloqueo provisional")+($J$2:$J$201="Confirmada")+($J$2:$J$201="Realizada"))*($R$2:$R$201&lt;S108)*($S$2:$S$201&gt;R108))&gt;0,"CONFLICTO","Sin conflicto"))</f>
        <v/>
      </c>
      <c r="X108" s="27">
        <f>IF(A108="","",IF(OR(B108="",C108="",D108="",E108="",F108="",G108="",H108="",J108="",D108&lt;=C108,W108="CONFLICTO"),"REVISAR","Correcto"))</f>
        <v/>
      </c>
    </row>
    <row r="109">
      <c r="A109" s="21" t="n"/>
      <c r="B109" s="22" t="n"/>
      <c r="C109" s="43" t="n"/>
      <c r="D109" s="43" t="n"/>
      <c r="E109" s="21" t="n"/>
      <c r="F109" s="21" t="n"/>
      <c r="G109" s="21" t="n"/>
      <c r="H109" s="21" t="n"/>
      <c r="I109" s="21" t="n"/>
      <c r="J109" s="21" t="n"/>
      <c r="K109" s="22" t="n"/>
      <c r="L109" s="24" t="n"/>
      <c r="M109" s="24" t="n"/>
      <c r="N109" s="24" t="n"/>
      <c r="O109" s="22" t="n"/>
      <c r="P109" s="22" t="n"/>
      <c r="Q109" s="21" t="n"/>
      <c r="R109" s="44">
        <f>IF(OR(B109="",C109=""),"",B109+C109)</f>
        <v/>
      </c>
      <c r="S109" s="44">
        <f>IF(OR(B109="",D109=""),"",B109+D109)</f>
        <v/>
      </c>
      <c r="T109" s="26">
        <f>IF(L109="","",MAX(0,L109-IF(N109="",0,N109)))</f>
        <v/>
      </c>
      <c r="U109" s="27">
        <f>IF(A109="","",IF(OR(J109="Cancelada",J109="Solicitud"),"No exigible",IF(M109="","Sin definir",IF(N109&gt;=M109,"Recibida",IF(N109&gt;0,"Parcial","Pendiente")))))</f>
        <v/>
      </c>
      <c r="V109" s="27">
        <f>IF(A109="","",IF(J109&lt;&gt;"Bloqueo provisional","",IF(K109="","Falta vencimiento",IF(K109&lt;TODAY(),"BLOQUEO VENCIDO",IF(K109=TODAY(),"Vence hoy","Vigente")))))</f>
        <v/>
      </c>
      <c r="W109" s="27">
        <f>IF(OR(A109="",R109="",S109="",E109="",D109&lt;=C109),"",IF(SUMPRODUCT(($A$2:$A$201&lt;&gt;A109)*($E$2:$E$201=E109)*(($J$2:$J$201="Bloqueo provisional")+($J$2:$J$201="Confirmada")+($J$2:$J$201="Realizada"))*($R$2:$R$201&lt;S109)*($S$2:$S$201&gt;R109))&gt;0,"CONFLICTO","Sin conflicto"))</f>
        <v/>
      </c>
      <c r="X109" s="27">
        <f>IF(A109="","",IF(OR(B109="",C109="",D109="",E109="",F109="",G109="",H109="",J109="",D109&lt;=C109,W109="CONFLICTO"),"REVISAR","Correcto"))</f>
        <v/>
      </c>
    </row>
    <row r="110">
      <c r="A110" s="21" t="n"/>
      <c r="B110" s="22" t="n"/>
      <c r="C110" s="43" t="n"/>
      <c r="D110" s="43" t="n"/>
      <c r="E110" s="21" t="n"/>
      <c r="F110" s="21" t="n"/>
      <c r="G110" s="21" t="n"/>
      <c r="H110" s="21" t="n"/>
      <c r="I110" s="21" t="n"/>
      <c r="J110" s="21" t="n"/>
      <c r="K110" s="22" t="n"/>
      <c r="L110" s="24" t="n"/>
      <c r="M110" s="24" t="n"/>
      <c r="N110" s="24" t="n"/>
      <c r="O110" s="22" t="n"/>
      <c r="P110" s="22" t="n"/>
      <c r="Q110" s="21" t="n"/>
      <c r="R110" s="44">
        <f>IF(OR(B110="",C110=""),"",B110+C110)</f>
        <v/>
      </c>
      <c r="S110" s="44">
        <f>IF(OR(B110="",D110=""),"",B110+D110)</f>
        <v/>
      </c>
      <c r="T110" s="26">
        <f>IF(L110="","",MAX(0,L110-IF(N110="",0,N110)))</f>
        <v/>
      </c>
      <c r="U110" s="27">
        <f>IF(A110="","",IF(OR(J110="Cancelada",J110="Solicitud"),"No exigible",IF(M110="","Sin definir",IF(N110&gt;=M110,"Recibida",IF(N110&gt;0,"Parcial","Pendiente")))))</f>
        <v/>
      </c>
      <c r="V110" s="27">
        <f>IF(A110="","",IF(J110&lt;&gt;"Bloqueo provisional","",IF(K110="","Falta vencimiento",IF(K110&lt;TODAY(),"BLOQUEO VENCIDO",IF(K110=TODAY(),"Vence hoy","Vigente")))))</f>
        <v/>
      </c>
      <c r="W110" s="27">
        <f>IF(OR(A110="",R110="",S110="",E110="",D110&lt;=C110),"",IF(SUMPRODUCT(($A$2:$A$201&lt;&gt;A110)*($E$2:$E$201=E110)*(($J$2:$J$201="Bloqueo provisional")+($J$2:$J$201="Confirmada")+($J$2:$J$201="Realizada"))*($R$2:$R$201&lt;S110)*($S$2:$S$201&gt;R110))&gt;0,"CONFLICTO","Sin conflicto"))</f>
        <v/>
      </c>
      <c r="X110" s="27">
        <f>IF(A110="","",IF(OR(B110="",C110="",D110="",E110="",F110="",G110="",H110="",J110="",D110&lt;=C110,W110="CONFLICTO"),"REVISAR","Correcto"))</f>
        <v/>
      </c>
    </row>
    <row r="111">
      <c r="A111" s="21" t="n"/>
      <c r="B111" s="22" t="n"/>
      <c r="C111" s="43" t="n"/>
      <c r="D111" s="43" t="n"/>
      <c r="E111" s="21" t="n"/>
      <c r="F111" s="21" t="n"/>
      <c r="G111" s="21" t="n"/>
      <c r="H111" s="21" t="n"/>
      <c r="I111" s="21" t="n"/>
      <c r="J111" s="21" t="n"/>
      <c r="K111" s="22" t="n"/>
      <c r="L111" s="24" t="n"/>
      <c r="M111" s="24" t="n"/>
      <c r="N111" s="24" t="n"/>
      <c r="O111" s="22" t="n"/>
      <c r="P111" s="22" t="n"/>
      <c r="Q111" s="21" t="n"/>
      <c r="R111" s="44">
        <f>IF(OR(B111="",C111=""),"",B111+C111)</f>
        <v/>
      </c>
      <c r="S111" s="44">
        <f>IF(OR(B111="",D111=""),"",B111+D111)</f>
        <v/>
      </c>
      <c r="T111" s="26">
        <f>IF(L111="","",MAX(0,L111-IF(N111="",0,N111)))</f>
        <v/>
      </c>
      <c r="U111" s="27">
        <f>IF(A111="","",IF(OR(J111="Cancelada",J111="Solicitud"),"No exigible",IF(M111="","Sin definir",IF(N111&gt;=M111,"Recibida",IF(N111&gt;0,"Parcial","Pendiente")))))</f>
        <v/>
      </c>
      <c r="V111" s="27">
        <f>IF(A111="","",IF(J111&lt;&gt;"Bloqueo provisional","",IF(K111="","Falta vencimiento",IF(K111&lt;TODAY(),"BLOQUEO VENCIDO",IF(K111=TODAY(),"Vence hoy","Vigente")))))</f>
        <v/>
      </c>
      <c r="W111" s="27">
        <f>IF(OR(A111="",R111="",S111="",E111="",D111&lt;=C111),"",IF(SUMPRODUCT(($A$2:$A$201&lt;&gt;A111)*($E$2:$E$201=E111)*(($J$2:$J$201="Bloqueo provisional")+($J$2:$J$201="Confirmada")+($J$2:$J$201="Realizada"))*($R$2:$R$201&lt;S111)*($S$2:$S$201&gt;R111))&gt;0,"CONFLICTO","Sin conflicto"))</f>
        <v/>
      </c>
      <c r="X111" s="27">
        <f>IF(A111="","",IF(OR(B111="",C111="",D111="",E111="",F111="",G111="",H111="",J111="",D111&lt;=C111,W111="CONFLICTO"),"REVISAR","Correcto"))</f>
        <v/>
      </c>
    </row>
    <row r="112">
      <c r="A112" s="21" t="n"/>
      <c r="B112" s="22" t="n"/>
      <c r="C112" s="43" t="n"/>
      <c r="D112" s="43" t="n"/>
      <c r="E112" s="21" t="n"/>
      <c r="F112" s="21" t="n"/>
      <c r="G112" s="21" t="n"/>
      <c r="H112" s="21" t="n"/>
      <c r="I112" s="21" t="n"/>
      <c r="J112" s="21" t="n"/>
      <c r="K112" s="22" t="n"/>
      <c r="L112" s="24" t="n"/>
      <c r="M112" s="24" t="n"/>
      <c r="N112" s="24" t="n"/>
      <c r="O112" s="22" t="n"/>
      <c r="P112" s="22" t="n"/>
      <c r="Q112" s="21" t="n"/>
      <c r="R112" s="44">
        <f>IF(OR(B112="",C112=""),"",B112+C112)</f>
        <v/>
      </c>
      <c r="S112" s="44">
        <f>IF(OR(B112="",D112=""),"",B112+D112)</f>
        <v/>
      </c>
      <c r="T112" s="26">
        <f>IF(L112="","",MAX(0,L112-IF(N112="",0,N112)))</f>
        <v/>
      </c>
      <c r="U112" s="27">
        <f>IF(A112="","",IF(OR(J112="Cancelada",J112="Solicitud"),"No exigible",IF(M112="","Sin definir",IF(N112&gt;=M112,"Recibida",IF(N112&gt;0,"Parcial","Pendiente")))))</f>
        <v/>
      </c>
      <c r="V112" s="27">
        <f>IF(A112="","",IF(J112&lt;&gt;"Bloqueo provisional","",IF(K112="","Falta vencimiento",IF(K112&lt;TODAY(),"BLOQUEO VENCIDO",IF(K112=TODAY(),"Vence hoy","Vigente")))))</f>
        <v/>
      </c>
      <c r="W112" s="27">
        <f>IF(OR(A112="",R112="",S112="",E112="",D112&lt;=C112),"",IF(SUMPRODUCT(($A$2:$A$201&lt;&gt;A112)*($E$2:$E$201=E112)*(($J$2:$J$201="Bloqueo provisional")+($J$2:$J$201="Confirmada")+($J$2:$J$201="Realizada"))*($R$2:$R$201&lt;S112)*($S$2:$S$201&gt;R112))&gt;0,"CONFLICTO","Sin conflicto"))</f>
        <v/>
      </c>
      <c r="X112" s="27">
        <f>IF(A112="","",IF(OR(B112="",C112="",D112="",E112="",F112="",G112="",H112="",J112="",D112&lt;=C112,W112="CONFLICTO"),"REVISAR","Correcto"))</f>
        <v/>
      </c>
    </row>
    <row r="113">
      <c r="A113" s="21" t="n"/>
      <c r="B113" s="22" t="n"/>
      <c r="C113" s="43" t="n"/>
      <c r="D113" s="43" t="n"/>
      <c r="E113" s="21" t="n"/>
      <c r="F113" s="21" t="n"/>
      <c r="G113" s="21" t="n"/>
      <c r="H113" s="21" t="n"/>
      <c r="I113" s="21" t="n"/>
      <c r="J113" s="21" t="n"/>
      <c r="K113" s="22" t="n"/>
      <c r="L113" s="24" t="n"/>
      <c r="M113" s="24" t="n"/>
      <c r="N113" s="24" t="n"/>
      <c r="O113" s="22" t="n"/>
      <c r="P113" s="22" t="n"/>
      <c r="Q113" s="21" t="n"/>
      <c r="R113" s="44">
        <f>IF(OR(B113="",C113=""),"",B113+C113)</f>
        <v/>
      </c>
      <c r="S113" s="44">
        <f>IF(OR(B113="",D113=""),"",B113+D113)</f>
        <v/>
      </c>
      <c r="T113" s="26">
        <f>IF(L113="","",MAX(0,L113-IF(N113="",0,N113)))</f>
        <v/>
      </c>
      <c r="U113" s="27">
        <f>IF(A113="","",IF(OR(J113="Cancelada",J113="Solicitud"),"No exigible",IF(M113="","Sin definir",IF(N113&gt;=M113,"Recibida",IF(N113&gt;0,"Parcial","Pendiente")))))</f>
        <v/>
      </c>
      <c r="V113" s="27">
        <f>IF(A113="","",IF(J113&lt;&gt;"Bloqueo provisional","",IF(K113="","Falta vencimiento",IF(K113&lt;TODAY(),"BLOQUEO VENCIDO",IF(K113=TODAY(),"Vence hoy","Vigente")))))</f>
        <v/>
      </c>
      <c r="W113" s="27">
        <f>IF(OR(A113="",R113="",S113="",E113="",D113&lt;=C113),"",IF(SUMPRODUCT(($A$2:$A$201&lt;&gt;A113)*($E$2:$E$201=E113)*(($J$2:$J$201="Bloqueo provisional")+($J$2:$J$201="Confirmada")+($J$2:$J$201="Realizada"))*($R$2:$R$201&lt;S113)*($S$2:$S$201&gt;R113))&gt;0,"CONFLICTO","Sin conflicto"))</f>
        <v/>
      </c>
      <c r="X113" s="27">
        <f>IF(A113="","",IF(OR(B113="",C113="",D113="",E113="",F113="",G113="",H113="",J113="",D113&lt;=C113,W113="CONFLICTO"),"REVISAR","Correcto"))</f>
        <v/>
      </c>
    </row>
    <row r="114">
      <c r="A114" s="21" t="n"/>
      <c r="B114" s="22" t="n"/>
      <c r="C114" s="43" t="n"/>
      <c r="D114" s="43" t="n"/>
      <c r="E114" s="21" t="n"/>
      <c r="F114" s="21" t="n"/>
      <c r="G114" s="21" t="n"/>
      <c r="H114" s="21" t="n"/>
      <c r="I114" s="21" t="n"/>
      <c r="J114" s="21" t="n"/>
      <c r="K114" s="22" t="n"/>
      <c r="L114" s="24" t="n"/>
      <c r="M114" s="24" t="n"/>
      <c r="N114" s="24" t="n"/>
      <c r="O114" s="22" t="n"/>
      <c r="P114" s="22" t="n"/>
      <c r="Q114" s="21" t="n"/>
      <c r="R114" s="44">
        <f>IF(OR(B114="",C114=""),"",B114+C114)</f>
        <v/>
      </c>
      <c r="S114" s="44">
        <f>IF(OR(B114="",D114=""),"",B114+D114)</f>
        <v/>
      </c>
      <c r="T114" s="26">
        <f>IF(L114="","",MAX(0,L114-IF(N114="",0,N114)))</f>
        <v/>
      </c>
      <c r="U114" s="27">
        <f>IF(A114="","",IF(OR(J114="Cancelada",J114="Solicitud"),"No exigible",IF(M114="","Sin definir",IF(N114&gt;=M114,"Recibida",IF(N114&gt;0,"Parcial","Pendiente")))))</f>
        <v/>
      </c>
      <c r="V114" s="27">
        <f>IF(A114="","",IF(J114&lt;&gt;"Bloqueo provisional","",IF(K114="","Falta vencimiento",IF(K114&lt;TODAY(),"BLOQUEO VENCIDO",IF(K114=TODAY(),"Vence hoy","Vigente")))))</f>
        <v/>
      </c>
      <c r="W114" s="27">
        <f>IF(OR(A114="",R114="",S114="",E114="",D114&lt;=C114),"",IF(SUMPRODUCT(($A$2:$A$201&lt;&gt;A114)*($E$2:$E$201=E114)*(($J$2:$J$201="Bloqueo provisional")+($J$2:$J$201="Confirmada")+($J$2:$J$201="Realizada"))*($R$2:$R$201&lt;S114)*($S$2:$S$201&gt;R114))&gt;0,"CONFLICTO","Sin conflicto"))</f>
        <v/>
      </c>
      <c r="X114" s="27">
        <f>IF(A114="","",IF(OR(B114="",C114="",D114="",E114="",F114="",G114="",H114="",J114="",D114&lt;=C114,W114="CONFLICTO"),"REVISAR","Correcto"))</f>
        <v/>
      </c>
    </row>
    <row r="115">
      <c r="A115" s="21" t="n"/>
      <c r="B115" s="22" t="n"/>
      <c r="C115" s="43" t="n"/>
      <c r="D115" s="43" t="n"/>
      <c r="E115" s="21" t="n"/>
      <c r="F115" s="21" t="n"/>
      <c r="G115" s="21" t="n"/>
      <c r="H115" s="21" t="n"/>
      <c r="I115" s="21" t="n"/>
      <c r="J115" s="21" t="n"/>
      <c r="K115" s="22" t="n"/>
      <c r="L115" s="24" t="n"/>
      <c r="M115" s="24" t="n"/>
      <c r="N115" s="24" t="n"/>
      <c r="O115" s="22" t="n"/>
      <c r="P115" s="22" t="n"/>
      <c r="Q115" s="21" t="n"/>
      <c r="R115" s="44">
        <f>IF(OR(B115="",C115=""),"",B115+C115)</f>
        <v/>
      </c>
      <c r="S115" s="44">
        <f>IF(OR(B115="",D115=""),"",B115+D115)</f>
        <v/>
      </c>
      <c r="T115" s="26">
        <f>IF(L115="","",MAX(0,L115-IF(N115="",0,N115)))</f>
        <v/>
      </c>
      <c r="U115" s="27">
        <f>IF(A115="","",IF(OR(J115="Cancelada",J115="Solicitud"),"No exigible",IF(M115="","Sin definir",IF(N115&gt;=M115,"Recibida",IF(N115&gt;0,"Parcial","Pendiente")))))</f>
        <v/>
      </c>
      <c r="V115" s="27">
        <f>IF(A115="","",IF(J115&lt;&gt;"Bloqueo provisional","",IF(K115="","Falta vencimiento",IF(K115&lt;TODAY(),"BLOQUEO VENCIDO",IF(K115=TODAY(),"Vence hoy","Vigente")))))</f>
        <v/>
      </c>
      <c r="W115" s="27">
        <f>IF(OR(A115="",R115="",S115="",E115="",D115&lt;=C115),"",IF(SUMPRODUCT(($A$2:$A$201&lt;&gt;A115)*($E$2:$E$201=E115)*(($J$2:$J$201="Bloqueo provisional")+($J$2:$J$201="Confirmada")+($J$2:$J$201="Realizada"))*($R$2:$R$201&lt;S115)*($S$2:$S$201&gt;R115))&gt;0,"CONFLICTO","Sin conflicto"))</f>
        <v/>
      </c>
      <c r="X115" s="27">
        <f>IF(A115="","",IF(OR(B115="",C115="",D115="",E115="",F115="",G115="",H115="",J115="",D115&lt;=C115,W115="CONFLICTO"),"REVISAR","Correcto"))</f>
        <v/>
      </c>
    </row>
    <row r="116">
      <c r="A116" s="21" t="n"/>
      <c r="B116" s="22" t="n"/>
      <c r="C116" s="43" t="n"/>
      <c r="D116" s="43" t="n"/>
      <c r="E116" s="21" t="n"/>
      <c r="F116" s="21" t="n"/>
      <c r="G116" s="21" t="n"/>
      <c r="H116" s="21" t="n"/>
      <c r="I116" s="21" t="n"/>
      <c r="J116" s="21" t="n"/>
      <c r="K116" s="22" t="n"/>
      <c r="L116" s="24" t="n"/>
      <c r="M116" s="24" t="n"/>
      <c r="N116" s="24" t="n"/>
      <c r="O116" s="22" t="n"/>
      <c r="P116" s="22" t="n"/>
      <c r="Q116" s="21" t="n"/>
      <c r="R116" s="44">
        <f>IF(OR(B116="",C116=""),"",B116+C116)</f>
        <v/>
      </c>
      <c r="S116" s="44">
        <f>IF(OR(B116="",D116=""),"",B116+D116)</f>
        <v/>
      </c>
      <c r="T116" s="26">
        <f>IF(L116="","",MAX(0,L116-IF(N116="",0,N116)))</f>
        <v/>
      </c>
      <c r="U116" s="27">
        <f>IF(A116="","",IF(OR(J116="Cancelada",J116="Solicitud"),"No exigible",IF(M116="","Sin definir",IF(N116&gt;=M116,"Recibida",IF(N116&gt;0,"Parcial","Pendiente")))))</f>
        <v/>
      </c>
      <c r="V116" s="27">
        <f>IF(A116="","",IF(J116&lt;&gt;"Bloqueo provisional","",IF(K116="","Falta vencimiento",IF(K116&lt;TODAY(),"BLOQUEO VENCIDO",IF(K116=TODAY(),"Vence hoy","Vigente")))))</f>
        <v/>
      </c>
      <c r="W116" s="27">
        <f>IF(OR(A116="",R116="",S116="",E116="",D116&lt;=C116),"",IF(SUMPRODUCT(($A$2:$A$201&lt;&gt;A116)*($E$2:$E$201=E116)*(($J$2:$J$201="Bloqueo provisional")+($J$2:$J$201="Confirmada")+($J$2:$J$201="Realizada"))*($R$2:$R$201&lt;S116)*($S$2:$S$201&gt;R116))&gt;0,"CONFLICTO","Sin conflicto"))</f>
        <v/>
      </c>
      <c r="X116" s="27">
        <f>IF(A116="","",IF(OR(B116="",C116="",D116="",E116="",F116="",G116="",H116="",J116="",D116&lt;=C116,W116="CONFLICTO"),"REVISAR","Correcto"))</f>
        <v/>
      </c>
    </row>
    <row r="117">
      <c r="A117" s="21" t="n"/>
      <c r="B117" s="22" t="n"/>
      <c r="C117" s="43" t="n"/>
      <c r="D117" s="43" t="n"/>
      <c r="E117" s="21" t="n"/>
      <c r="F117" s="21" t="n"/>
      <c r="G117" s="21" t="n"/>
      <c r="H117" s="21" t="n"/>
      <c r="I117" s="21" t="n"/>
      <c r="J117" s="21" t="n"/>
      <c r="K117" s="22" t="n"/>
      <c r="L117" s="24" t="n"/>
      <c r="M117" s="24" t="n"/>
      <c r="N117" s="24" t="n"/>
      <c r="O117" s="22" t="n"/>
      <c r="P117" s="22" t="n"/>
      <c r="Q117" s="21" t="n"/>
      <c r="R117" s="44">
        <f>IF(OR(B117="",C117=""),"",B117+C117)</f>
        <v/>
      </c>
      <c r="S117" s="44">
        <f>IF(OR(B117="",D117=""),"",B117+D117)</f>
        <v/>
      </c>
      <c r="T117" s="26">
        <f>IF(L117="","",MAX(0,L117-IF(N117="",0,N117)))</f>
        <v/>
      </c>
      <c r="U117" s="27">
        <f>IF(A117="","",IF(OR(J117="Cancelada",J117="Solicitud"),"No exigible",IF(M117="","Sin definir",IF(N117&gt;=M117,"Recibida",IF(N117&gt;0,"Parcial","Pendiente")))))</f>
        <v/>
      </c>
      <c r="V117" s="27">
        <f>IF(A117="","",IF(J117&lt;&gt;"Bloqueo provisional","",IF(K117="","Falta vencimiento",IF(K117&lt;TODAY(),"BLOQUEO VENCIDO",IF(K117=TODAY(),"Vence hoy","Vigente")))))</f>
        <v/>
      </c>
      <c r="W117" s="27">
        <f>IF(OR(A117="",R117="",S117="",E117="",D117&lt;=C117),"",IF(SUMPRODUCT(($A$2:$A$201&lt;&gt;A117)*($E$2:$E$201=E117)*(($J$2:$J$201="Bloqueo provisional")+($J$2:$J$201="Confirmada")+($J$2:$J$201="Realizada"))*($R$2:$R$201&lt;S117)*($S$2:$S$201&gt;R117))&gt;0,"CONFLICTO","Sin conflicto"))</f>
        <v/>
      </c>
      <c r="X117" s="27">
        <f>IF(A117="","",IF(OR(B117="",C117="",D117="",E117="",F117="",G117="",H117="",J117="",D117&lt;=C117,W117="CONFLICTO"),"REVISAR","Correcto"))</f>
        <v/>
      </c>
    </row>
    <row r="118">
      <c r="A118" s="21" t="n"/>
      <c r="B118" s="22" t="n"/>
      <c r="C118" s="43" t="n"/>
      <c r="D118" s="43" t="n"/>
      <c r="E118" s="21" t="n"/>
      <c r="F118" s="21" t="n"/>
      <c r="G118" s="21" t="n"/>
      <c r="H118" s="21" t="n"/>
      <c r="I118" s="21" t="n"/>
      <c r="J118" s="21" t="n"/>
      <c r="K118" s="22" t="n"/>
      <c r="L118" s="24" t="n"/>
      <c r="M118" s="24" t="n"/>
      <c r="N118" s="24" t="n"/>
      <c r="O118" s="22" t="n"/>
      <c r="P118" s="22" t="n"/>
      <c r="Q118" s="21" t="n"/>
      <c r="R118" s="44">
        <f>IF(OR(B118="",C118=""),"",B118+C118)</f>
        <v/>
      </c>
      <c r="S118" s="44">
        <f>IF(OR(B118="",D118=""),"",B118+D118)</f>
        <v/>
      </c>
      <c r="T118" s="26">
        <f>IF(L118="","",MAX(0,L118-IF(N118="",0,N118)))</f>
        <v/>
      </c>
      <c r="U118" s="27">
        <f>IF(A118="","",IF(OR(J118="Cancelada",J118="Solicitud"),"No exigible",IF(M118="","Sin definir",IF(N118&gt;=M118,"Recibida",IF(N118&gt;0,"Parcial","Pendiente")))))</f>
        <v/>
      </c>
      <c r="V118" s="27">
        <f>IF(A118="","",IF(J118&lt;&gt;"Bloqueo provisional","",IF(K118="","Falta vencimiento",IF(K118&lt;TODAY(),"BLOQUEO VENCIDO",IF(K118=TODAY(),"Vence hoy","Vigente")))))</f>
        <v/>
      </c>
      <c r="W118" s="27">
        <f>IF(OR(A118="",R118="",S118="",E118="",D118&lt;=C118),"",IF(SUMPRODUCT(($A$2:$A$201&lt;&gt;A118)*($E$2:$E$201=E118)*(($J$2:$J$201="Bloqueo provisional")+($J$2:$J$201="Confirmada")+($J$2:$J$201="Realizada"))*($R$2:$R$201&lt;S118)*($S$2:$S$201&gt;R118))&gt;0,"CONFLICTO","Sin conflicto"))</f>
        <v/>
      </c>
      <c r="X118" s="27">
        <f>IF(A118="","",IF(OR(B118="",C118="",D118="",E118="",F118="",G118="",H118="",J118="",D118&lt;=C118,W118="CONFLICTO"),"REVISAR","Correcto"))</f>
        <v/>
      </c>
    </row>
    <row r="119">
      <c r="A119" s="21" t="n"/>
      <c r="B119" s="22" t="n"/>
      <c r="C119" s="43" t="n"/>
      <c r="D119" s="43" t="n"/>
      <c r="E119" s="21" t="n"/>
      <c r="F119" s="21" t="n"/>
      <c r="G119" s="21" t="n"/>
      <c r="H119" s="21" t="n"/>
      <c r="I119" s="21" t="n"/>
      <c r="J119" s="21" t="n"/>
      <c r="K119" s="22" t="n"/>
      <c r="L119" s="24" t="n"/>
      <c r="M119" s="24" t="n"/>
      <c r="N119" s="24" t="n"/>
      <c r="O119" s="22" t="n"/>
      <c r="P119" s="22" t="n"/>
      <c r="Q119" s="21" t="n"/>
      <c r="R119" s="44">
        <f>IF(OR(B119="",C119=""),"",B119+C119)</f>
        <v/>
      </c>
      <c r="S119" s="44">
        <f>IF(OR(B119="",D119=""),"",B119+D119)</f>
        <v/>
      </c>
      <c r="T119" s="26">
        <f>IF(L119="","",MAX(0,L119-IF(N119="",0,N119)))</f>
        <v/>
      </c>
      <c r="U119" s="27">
        <f>IF(A119="","",IF(OR(J119="Cancelada",J119="Solicitud"),"No exigible",IF(M119="","Sin definir",IF(N119&gt;=M119,"Recibida",IF(N119&gt;0,"Parcial","Pendiente")))))</f>
        <v/>
      </c>
      <c r="V119" s="27">
        <f>IF(A119="","",IF(J119&lt;&gt;"Bloqueo provisional","",IF(K119="","Falta vencimiento",IF(K119&lt;TODAY(),"BLOQUEO VENCIDO",IF(K119=TODAY(),"Vence hoy","Vigente")))))</f>
        <v/>
      </c>
      <c r="W119" s="27">
        <f>IF(OR(A119="",R119="",S119="",E119="",D119&lt;=C119),"",IF(SUMPRODUCT(($A$2:$A$201&lt;&gt;A119)*($E$2:$E$201=E119)*(($J$2:$J$201="Bloqueo provisional")+($J$2:$J$201="Confirmada")+($J$2:$J$201="Realizada"))*($R$2:$R$201&lt;S119)*($S$2:$S$201&gt;R119))&gt;0,"CONFLICTO","Sin conflicto"))</f>
        <v/>
      </c>
      <c r="X119" s="27">
        <f>IF(A119="","",IF(OR(B119="",C119="",D119="",E119="",F119="",G119="",H119="",J119="",D119&lt;=C119,W119="CONFLICTO"),"REVISAR","Correcto"))</f>
        <v/>
      </c>
    </row>
    <row r="120">
      <c r="A120" s="21" t="n"/>
      <c r="B120" s="22" t="n"/>
      <c r="C120" s="43" t="n"/>
      <c r="D120" s="43" t="n"/>
      <c r="E120" s="21" t="n"/>
      <c r="F120" s="21" t="n"/>
      <c r="G120" s="21" t="n"/>
      <c r="H120" s="21" t="n"/>
      <c r="I120" s="21" t="n"/>
      <c r="J120" s="21" t="n"/>
      <c r="K120" s="22" t="n"/>
      <c r="L120" s="24" t="n"/>
      <c r="M120" s="24" t="n"/>
      <c r="N120" s="24" t="n"/>
      <c r="O120" s="22" t="n"/>
      <c r="P120" s="22" t="n"/>
      <c r="Q120" s="21" t="n"/>
      <c r="R120" s="44">
        <f>IF(OR(B120="",C120=""),"",B120+C120)</f>
        <v/>
      </c>
      <c r="S120" s="44">
        <f>IF(OR(B120="",D120=""),"",B120+D120)</f>
        <v/>
      </c>
      <c r="T120" s="26">
        <f>IF(L120="","",MAX(0,L120-IF(N120="",0,N120)))</f>
        <v/>
      </c>
      <c r="U120" s="27">
        <f>IF(A120="","",IF(OR(J120="Cancelada",J120="Solicitud"),"No exigible",IF(M120="","Sin definir",IF(N120&gt;=M120,"Recibida",IF(N120&gt;0,"Parcial","Pendiente")))))</f>
        <v/>
      </c>
      <c r="V120" s="27">
        <f>IF(A120="","",IF(J120&lt;&gt;"Bloqueo provisional","",IF(K120="","Falta vencimiento",IF(K120&lt;TODAY(),"BLOQUEO VENCIDO",IF(K120=TODAY(),"Vence hoy","Vigente")))))</f>
        <v/>
      </c>
      <c r="W120" s="27">
        <f>IF(OR(A120="",R120="",S120="",E120="",D120&lt;=C120),"",IF(SUMPRODUCT(($A$2:$A$201&lt;&gt;A120)*($E$2:$E$201=E120)*(($J$2:$J$201="Bloqueo provisional")+($J$2:$J$201="Confirmada")+($J$2:$J$201="Realizada"))*($R$2:$R$201&lt;S120)*($S$2:$S$201&gt;R120))&gt;0,"CONFLICTO","Sin conflicto"))</f>
        <v/>
      </c>
      <c r="X120" s="27">
        <f>IF(A120="","",IF(OR(B120="",C120="",D120="",E120="",F120="",G120="",H120="",J120="",D120&lt;=C120,W120="CONFLICTO"),"REVISAR","Correcto"))</f>
        <v/>
      </c>
    </row>
    <row r="121">
      <c r="A121" s="21" t="n"/>
      <c r="B121" s="22" t="n"/>
      <c r="C121" s="43" t="n"/>
      <c r="D121" s="43" t="n"/>
      <c r="E121" s="21" t="n"/>
      <c r="F121" s="21" t="n"/>
      <c r="G121" s="21" t="n"/>
      <c r="H121" s="21" t="n"/>
      <c r="I121" s="21" t="n"/>
      <c r="J121" s="21" t="n"/>
      <c r="K121" s="22" t="n"/>
      <c r="L121" s="24" t="n"/>
      <c r="M121" s="24" t="n"/>
      <c r="N121" s="24" t="n"/>
      <c r="O121" s="22" t="n"/>
      <c r="P121" s="22" t="n"/>
      <c r="Q121" s="21" t="n"/>
      <c r="R121" s="44">
        <f>IF(OR(B121="",C121=""),"",B121+C121)</f>
        <v/>
      </c>
      <c r="S121" s="44">
        <f>IF(OR(B121="",D121=""),"",B121+D121)</f>
        <v/>
      </c>
      <c r="T121" s="26">
        <f>IF(L121="","",MAX(0,L121-IF(N121="",0,N121)))</f>
        <v/>
      </c>
      <c r="U121" s="27">
        <f>IF(A121="","",IF(OR(J121="Cancelada",J121="Solicitud"),"No exigible",IF(M121="","Sin definir",IF(N121&gt;=M121,"Recibida",IF(N121&gt;0,"Parcial","Pendiente")))))</f>
        <v/>
      </c>
      <c r="V121" s="27">
        <f>IF(A121="","",IF(J121&lt;&gt;"Bloqueo provisional","",IF(K121="","Falta vencimiento",IF(K121&lt;TODAY(),"BLOQUEO VENCIDO",IF(K121=TODAY(),"Vence hoy","Vigente")))))</f>
        <v/>
      </c>
      <c r="W121" s="27">
        <f>IF(OR(A121="",R121="",S121="",E121="",D121&lt;=C121),"",IF(SUMPRODUCT(($A$2:$A$201&lt;&gt;A121)*($E$2:$E$201=E121)*(($J$2:$J$201="Bloqueo provisional")+($J$2:$J$201="Confirmada")+($J$2:$J$201="Realizada"))*($R$2:$R$201&lt;S121)*($S$2:$S$201&gt;R121))&gt;0,"CONFLICTO","Sin conflicto"))</f>
        <v/>
      </c>
      <c r="X121" s="27">
        <f>IF(A121="","",IF(OR(B121="",C121="",D121="",E121="",F121="",G121="",H121="",J121="",D121&lt;=C121,W121="CONFLICTO"),"REVISAR","Correcto"))</f>
        <v/>
      </c>
    </row>
    <row r="122">
      <c r="A122" s="21" t="n"/>
      <c r="B122" s="22" t="n"/>
      <c r="C122" s="43" t="n"/>
      <c r="D122" s="43" t="n"/>
      <c r="E122" s="21" t="n"/>
      <c r="F122" s="21" t="n"/>
      <c r="G122" s="21" t="n"/>
      <c r="H122" s="21" t="n"/>
      <c r="I122" s="21" t="n"/>
      <c r="J122" s="21" t="n"/>
      <c r="K122" s="22" t="n"/>
      <c r="L122" s="24" t="n"/>
      <c r="M122" s="24" t="n"/>
      <c r="N122" s="24" t="n"/>
      <c r="O122" s="22" t="n"/>
      <c r="P122" s="22" t="n"/>
      <c r="Q122" s="21" t="n"/>
      <c r="R122" s="44">
        <f>IF(OR(B122="",C122=""),"",B122+C122)</f>
        <v/>
      </c>
      <c r="S122" s="44">
        <f>IF(OR(B122="",D122=""),"",B122+D122)</f>
        <v/>
      </c>
      <c r="T122" s="26">
        <f>IF(L122="","",MAX(0,L122-IF(N122="",0,N122)))</f>
        <v/>
      </c>
      <c r="U122" s="27">
        <f>IF(A122="","",IF(OR(J122="Cancelada",J122="Solicitud"),"No exigible",IF(M122="","Sin definir",IF(N122&gt;=M122,"Recibida",IF(N122&gt;0,"Parcial","Pendiente")))))</f>
        <v/>
      </c>
      <c r="V122" s="27">
        <f>IF(A122="","",IF(J122&lt;&gt;"Bloqueo provisional","",IF(K122="","Falta vencimiento",IF(K122&lt;TODAY(),"BLOQUEO VENCIDO",IF(K122=TODAY(),"Vence hoy","Vigente")))))</f>
        <v/>
      </c>
      <c r="W122" s="27">
        <f>IF(OR(A122="",R122="",S122="",E122="",D122&lt;=C122),"",IF(SUMPRODUCT(($A$2:$A$201&lt;&gt;A122)*($E$2:$E$201=E122)*(($J$2:$J$201="Bloqueo provisional")+($J$2:$J$201="Confirmada")+($J$2:$J$201="Realizada"))*($R$2:$R$201&lt;S122)*($S$2:$S$201&gt;R122))&gt;0,"CONFLICTO","Sin conflicto"))</f>
        <v/>
      </c>
      <c r="X122" s="27">
        <f>IF(A122="","",IF(OR(B122="",C122="",D122="",E122="",F122="",G122="",H122="",J122="",D122&lt;=C122,W122="CONFLICTO"),"REVISAR","Correcto"))</f>
        <v/>
      </c>
    </row>
    <row r="123">
      <c r="A123" s="21" t="n"/>
      <c r="B123" s="22" t="n"/>
      <c r="C123" s="43" t="n"/>
      <c r="D123" s="43" t="n"/>
      <c r="E123" s="21" t="n"/>
      <c r="F123" s="21" t="n"/>
      <c r="G123" s="21" t="n"/>
      <c r="H123" s="21" t="n"/>
      <c r="I123" s="21" t="n"/>
      <c r="J123" s="21" t="n"/>
      <c r="K123" s="22" t="n"/>
      <c r="L123" s="24" t="n"/>
      <c r="M123" s="24" t="n"/>
      <c r="N123" s="24" t="n"/>
      <c r="O123" s="22" t="n"/>
      <c r="P123" s="22" t="n"/>
      <c r="Q123" s="21" t="n"/>
      <c r="R123" s="44">
        <f>IF(OR(B123="",C123=""),"",B123+C123)</f>
        <v/>
      </c>
      <c r="S123" s="44">
        <f>IF(OR(B123="",D123=""),"",B123+D123)</f>
        <v/>
      </c>
      <c r="T123" s="26">
        <f>IF(L123="","",MAX(0,L123-IF(N123="",0,N123)))</f>
        <v/>
      </c>
      <c r="U123" s="27">
        <f>IF(A123="","",IF(OR(J123="Cancelada",J123="Solicitud"),"No exigible",IF(M123="","Sin definir",IF(N123&gt;=M123,"Recibida",IF(N123&gt;0,"Parcial","Pendiente")))))</f>
        <v/>
      </c>
      <c r="V123" s="27">
        <f>IF(A123="","",IF(J123&lt;&gt;"Bloqueo provisional","",IF(K123="","Falta vencimiento",IF(K123&lt;TODAY(),"BLOQUEO VENCIDO",IF(K123=TODAY(),"Vence hoy","Vigente")))))</f>
        <v/>
      </c>
      <c r="W123" s="27">
        <f>IF(OR(A123="",R123="",S123="",E123="",D123&lt;=C123),"",IF(SUMPRODUCT(($A$2:$A$201&lt;&gt;A123)*($E$2:$E$201=E123)*(($J$2:$J$201="Bloqueo provisional")+($J$2:$J$201="Confirmada")+($J$2:$J$201="Realizada"))*($R$2:$R$201&lt;S123)*($S$2:$S$201&gt;R123))&gt;0,"CONFLICTO","Sin conflicto"))</f>
        <v/>
      </c>
      <c r="X123" s="27">
        <f>IF(A123="","",IF(OR(B123="",C123="",D123="",E123="",F123="",G123="",H123="",J123="",D123&lt;=C123,W123="CONFLICTO"),"REVISAR","Correcto"))</f>
        <v/>
      </c>
    </row>
    <row r="124">
      <c r="A124" s="21" t="n"/>
      <c r="B124" s="22" t="n"/>
      <c r="C124" s="43" t="n"/>
      <c r="D124" s="43" t="n"/>
      <c r="E124" s="21" t="n"/>
      <c r="F124" s="21" t="n"/>
      <c r="G124" s="21" t="n"/>
      <c r="H124" s="21" t="n"/>
      <c r="I124" s="21" t="n"/>
      <c r="J124" s="21" t="n"/>
      <c r="K124" s="22" t="n"/>
      <c r="L124" s="24" t="n"/>
      <c r="M124" s="24" t="n"/>
      <c r="N124" s="24" t="n"/>
      <c r="O124" s="22" t="n"/>
      <c r="P124" s="22" t="n"/>
      <c r="Q124" s="21" t="n"/>
      <c r="R124" s="44">
        <f>IF(OR(B124="",C124=""),"",B124+C124)</f>
        <v/>
      </c>
      <c r="S124" s="44">
        <f>IF(OR(B124="",D124=""),"",B124+D124)</f>
        <v/>
      </c>
      <c r="T124" s="26">
        <f>IF(L124="","",MAX(0,L124-IF(N124="",0,N124)))</f>
        <v/>
      </c>
      <c r="U124" s="27">
        <f>IF(A124="","",IF(OR(J124="Cancelada",J124="Solicitud"),"No exigible",IF(M124="","Sin definir",IF(N124&gt;=M124,"Recibida",IF(N124&gt;0,"Parcial","Pendiente")))))</f>
        <v/>
      </c>
      <c r="V124" s="27">
        <f>IF(A124="","",IF(J124&lt;&gt;"Bloqueo provisional","",IF(K124="","Falta vencimiento",IF(K124&lt;TODAY(),"BLOQUEO VENCIDO",IF(K124=TODAY(),"Vence hoy","Vigente")))))</f>
        <v/>
      </c>
      <c r="W124" s="27">
        <f>IF(OR(A124="",R124="",S124="",E124="",D124&lt;=C124),"",IF(SUMPRODUCT(($A$2:$A$201&lt;&gt;A124)*($E$2:$E$201=E124)*(($J$2:$J$201="Bloqueo provisional")+($J$2:$J$201="Confirmada")+($J$2:$J$201="Realizada"))*($R$2:$R$201&lt;S124)*($S$2:$S$201&gt;R124))&gt;0,"CONFLICTO","Sin conflicto"))</f>
        <v/>
      </c>
      <c r="X124" s="27">
        <f>IF(A124="","",IF(OR(B124="",C124="",D124="",E124="",F124="",G124="",H124="",J124="",D124&lt;=C124,W124="CONFLICTO"),"REVISAR","Correcto"))</f>
        <v/>
      </c>
    </row>
    <row r="125">
      <c r="A125" s="21" t="n"/>
      <c r="B125" s="22" t="n"/>
      <c r="C125" s="43" t="n"/>
      <c r="D125" s="43" t="n"/>
      <c r="E125" s="21" t="n"/>
      <c r="F125" s="21" t="n"/>
      <c r="G125" s="21" t="n"/>
      <c r="H125" s="21" t="n"/>
      <c r="I125" s="21" t="n"/>
      <c r="J125" s="21" t="n"/>
      <c r="K125" s="22" t="n"/>
      <c r="L125" s="24" t="n"/>
      <c r="M125" s="24" t="n"/>
      <c r="N125" s="24" t="n"/>
      <c r="O125" s="22" t="n"/>
      <c r="P125" s="22" t="n"/>
      <c r="Q125" s="21" t="n"/>
      <c r="R125" s="44">
        <f>IF(OR(B125="",C125=""),"",B125+C125)</f>
        <v/>
      </c>
      <c r="S125" s="44">
        <f>IF(OR(B125="",D125=""),"",B125+D125)</f>
        <v/>
      </c>
      <c r="T125" s="26">
        <f>IF(L125="","",MAX(0,L125-IF(N125="",0,N125)))</f>
        <v/>
      </c>
      <c r="U125" s="27">
        <f>IF(A125="","",IF(OR(J125="Cancelada",J125="Solicitud"),"No exigible",IF(M125="","Sin definir",IF(N125&gt;=M125,"Recibida",IF(N125&gt;0,"Parcial","Pendiente")))))</f>
        <v/>
      </c>
      <c r="V125" s="27">
        <f>IF(A125="","",IF(J125&lt;&gt;"Bloqueo provisional","",IF(K125="","Falta vencimiento",IF(K125&lt;TODAY(),"BLOQUEO VENCIDO",IF(K125=TODAY(),"Vence hoy","Vigente")))))</f>
        <v/>
      </c>
      <c r="W125" s="27">
        <f>IF(OR(A125="",R125="",S125="",E125="",D125&lt;=C125),"",IF(SUMPRODUCT(($A$2:$A$201&lt;&gt;A125)*($E$2:$E$201=E125)*(($J$2:$J$201="Bloqueo provisional")+($J$2:$J$201="Confirmada")+($J$2:$J$201="Realizada"))*($R$2:$R$201&lt;S125)*($S$2:$S$201&gt;R125))&gt;0,"CONFLICTO","Sin conflicto"))</f>
        <v/>
      </c>
      <c r="X125" s="27">
        <f>IF(A125="","",IF(OR(B125="",C125="",D125="",E125="",F125="",G125="",H125="",J125="",D125&lt;=C125,W125="CONFLICTO"),"REVISAR","Correcto"))</f>
        <v/>
      </c>
    </row>
    <row r="126">
      <c r="A126" s="21" t="n"/>
      <c r="B126" s="22" t="n"/>
      <c r="C126" s="43" t="n"/>
      <c r="D126" s="43" t="n"/>
      <c r="E126" s="21" t="n"/>
      <c r="F126" s="21" t="n"/>
      <c r="G126" s="21" t="n"/>
      <c r="H126" s="21" t="n"/>
      <c r="I126" s="21" t="n"/>
      <c r="J126" s="21" t="n"/>
      <c r="K126" s="22" t="n"/>
      <c r="L126" s="24" t="n"/>
      <c r="M126" s="24" t="n"/>
      <c r="N126" s="24" t="n"/>
      <c r="O126" s="22" t="n"/>
      <c r="P126" s="22" t="n"/>
      <c r="Q126" s="21" t="n"/>
      <c r="R126" s="44">
        <f>IF(OR(B126="",C126=""),"",B126+C126)</f>
        <v/>
      </c>
      <c r="S126" s="44">
        <f>IF(OR(B126="",D126=""),"",B126+D126)</f>
        <v/>
      </c>
      <c r="T126" s="26">
        <f>IF(L126="","",MAX(0,L126-IF(N126="",0,N126)))</f>
        <v/>
      </c>
      <c r="U126" s="27">
        <f>IF(A126="","",IF(OR(J126="Cancelada",J126="Solicitud"),"No exigible",IF(M126="","Sin definir",IF(N126&gt;=M126,"Recibida",IF(N126&gt;0,"Parcial","Pendiente")))))</f>
        <v/>
      </c>
      <c r="V126" s="27">
        <f>IF(A126="","",IF(J126&lt;&gt;"Bloqueo provisional","",IF(K126="","Falta vencimiento",IF(K126&lt;TODAY(),"BLOQUEO VENCIDO",IF(K126=TODAY(),"Vence hoy","Vigente")))))</f>
        <v/>
      </c>
      <c r="W126" s="27">
        <f>IF(OR(A126="",R126="",S126="",E126="",D126&lt;=C126),"",IF(SUMPRODUCT(($A$2:$A$201&lt;&gt;A126)*($E$2:$E$201=E126)*(($J$2:$J$201="Bloqueo provisional")+($J$2:$J$201="Confirmada")+($J$2:$J$201="Realizada"))*($R$2:$R$201&lt;S126)*($S$2:$S$201&gt;R126))&gt;0,"CONFLICTO","Sin conflicto"))</f>
        <v/>
      </c>
      <c r="X126" s="27">
        <f>IF(A126="","",IF(OR(B126="",C126="",D126="",E126="",F126="",G126="",H126="",J126="",D126&lt;=C126,W126="CONFLICTO"),"REVISAR","Correcto"))</f>
        <v/>
      </c>
    </row>
    <row r="127">
      <c r="A127" s="21" t="n"/>
      <c r="B127" s="22" t="n"/>
      <c r="C127" s="43" t="n"/>
      <c r="D127" s="43" t="n"/>
      <c r="E127" s="21" t="n"/>
      <c r="F127" s="21" t="n"/>
      <c r="G127" s="21" t="n"/>
      <c r="H127" s="21" t="n"/>
      <c r="I127" s="21" t="n"/>
      <c r="J127" s="21" t="n"/>
      <c r="K127" s="22" t="n"/>
      <c r="L127" s="24" t="n"/>
      <c r="M127" s="24" t="n"/>
      <c r="N127" s="24" t="n"/>
      <c r="O127" s="22" t="n"/>
      <c r="P127" s="22" t="n"/>
      <c r="Q127" s="21" t="n"/>
      <c r="R127" s="44">
        <f>IF(OR(B127="",C127=""),"",B127+C127)</f>
        <v/>
      </c>
      <c r="S127" s="44">
        <f>IF(OR(B127="",D127=""),"",B127+D127)</f>
        <v/>
      </c>
      <c r="T127" s="26">
        <f>IF(L127="","",MAX(0,L127-IF(N127="",0,N127)))</f>
        <v/>
      </c>
      <c r="U127" s="27">
        <f>IF(A127="","",IF(OR(J127="Cancelada",J127="Solicitud"),"No exigible",IF(M127="","Sin definir",IF(N127&gt;=M127,"Recibida",IF(N127&gt;0,"Parcial","Pendiente")))))</f>
        <v/>
      </c>
      <c r="V127" s="27">
        <f>IF(A127="","",IF(J127&lt;&gt;"Bloqueo provisional","",IF(K127="","Falta vencimiento",IF(K127&lt;TODAY(),"BLOQUEO VENCIDO",IF(K127=TODAY(),"Vence hoy","Vigente")))))</f>
        <v/>
      </c>
      <c r="W127" s="27">
        <f>IF(OR(A127="",R127="",S127="",E127="",D127&lt;=C127),"",IF(SUMPRODUCT(($A$2:$A$201&lt;&gt;A127)*($E$2:$E$201=E127)*(($J$2:$J$201="Bloqueo provisional")+($J$2:$J$201="Confirmada")+($J$2:$J$201="Realizada"))*($R$2:$R$201&lt;S127)*($S$2:$S$201&gt;R127))&gt;0,"CONFLICTO","Sin conflicto"))</f>
        <v/>
      </c>
      <c r="X127" s="27">
        <f>IF(A127="","",IF(OR(B127="",C127="",D127="",E127="",F127="",G127="",H127="",J127="",D127&lt;=C127,W127="CONFLICTO"),"REVISAR","Correcto"))</f>
        <v/>
      </c>
    </row>
    <row r="128">
      <c r="A128" s="21" t="n"/>
      <c r="B128" s="22" t="n"/>
      <c r="C128" s="43" t="n"/>
      <c r="D128" s="43" t="n"/>
      <c r="E128" s="21" t="n"/>
      <c r="F128" s="21" t="n"/>
      <c r="G128" s="21" t="n"/>
      <c r="H128" s="21" t="n"/>
      <c r="I128" s="21" t="n"/>
      <c r="J128" s="21" t="n"/>
      <c r="K128" s="22" t="n"/>
      <c r="L128" s="24" t="n"/>
      <c r="M128" s="24" t="n"/>
      <c r="N128" s="24" t="n"/>
      <c r="O128" s="22" t="n"/>
      <c r="P128" s="22" t="n"/>
      <c r="Q128" s="21" t="n"/>
      <c r="R128" s="44">
        <f>IF(OR(B128="",C128=""),"",B128+C128)</f>
        <v/>
      </c>
      <c r="S128" s="44">
        <f>IF(OR(B128="",D128=""),"",B128+D128)</f>
        <v/>
      </c>
      <c r="T128" s="26">
        <f>IF(L128="","",MAX(0,L128-IF(N128="",0,N128)))</f>
        <v/>
      </c>
      <c r="U128" s="27">
        <f>IF(A128="","",IF(OR(J128="Cancelada",J128="Solicitud"),"No exigible",IF(M128="","Sin definir",IF(N128&gt;=M128,"Recibida",IF(N128&gt;0,"Parcial","Pendiente")))))</f>
        <v/>
      </c>
      <c r="V128" s="27">
        <f>IF(A128="","",IF(J128&lt;&gt;"Bloqueo provisional","",IF(K128="","Falta vencimiento",IF(K128&lt;TODAY(),"BLOQUEO VENCIDO",IF(K128=TODAY(),"Vence hoy","Vigente")))))</f>
        <v/>
      </c>
      <c r="W128" s="27">
        <f>IF(OR(A128="",R128="",S128="",E128="",D128&lt;=C128),"",IF(SUMPRODUCT(($A$2:$A$201&lt;&gt;A128)*($E$2:$E$201=E128)*(($J$2:$J$201="Bloqueo provisional")+($J$2:$J$201="Confirmada")+($J$2:$J$201="Realizada"))*($R$2:$R$201&lt;S128)*($S$2:$S$201&gt;R128))&gt;0,"CONFLICTO","Sin conflicto"))</f>
        <v/>
      </c>
      <c r="X128" s="27">
        <f>IF(A128="","",IF(OR(B128="",C128="",D128="",E128="",F128="",G128="",H128="",J128="",D128&lt;=C128,W128="CONFLICTO"),"REVISAR","Correcto"))</f>
        <v/>
      </c>
    </row>
    <row r="129">
      <c r="A129" s="21" t="n"/>
      <c r="B129" s="22" t="n"/>
      <c r="C129" s="43" t="n"/>
      <c r="D129" s="43" t="n"/>
      <c r="E129" s="21" t="n"/>
      <c r="F129" s="21" t="n"/>
      <c r="G129" s="21" t="n"/>
      <c r="H129" s="21" t="n"/>
      <c r="I129" s="21" t="n"/>
      <c r="J129" s="21" t="n"/>
      <c r="K129" s="22" t="n"/>
      <c r="L129" s="24" t="n"/>
      <c r="M129" s="24" t="n"/>
      <c r="N129" s="24" t="n"/>
      <c r="O129" s="22" t="n"/>
      <c r="P129" s="22" t="n"/>
      <c r="Q129" s="21" t="n"/>
      <c r="R129" s="44">
        <f>IF(OR(B129="",C129=""),"",B129+C129)</f>
        <v/>
      </c>
      <c r="S129" s="44">
        <f>IF(OR(B129="",D129=""),"",B129+D129)</f>
        <v/>
      </c>
      <c r="T129" s="26">
        <f>IF(L129="","",MAX(0,L129-IF(N129="",0,N129)))</f>
        <v/>
      </c>
      <c r="U129" s="27">
        <f>IF(A129="","",IF(OR(J129="Cancelada",J129="Solicitud"),"No exigible",IF(M129="","Sin definir",IF(N129&gt;=M129,"Recibida",IF(N129&gt;0,"Parcial","Pendiente")))))</f>
        <v/>
      </c>
      <c r="V129" s="27">
        <f>IF(A129="","",IF(J129&lt;&gt;"Bloqueo provisional","",IF(K129="","Falta vencimiento",IF(K129&lt;TODAY(),"BLOQUEO VENCIDO",IF(K129=TODAY(),"Vence hoy","Vigente")))))</f>
        <v/>
      </c>
      <c r="W129" s="27">
        <f>IF(OR(A129="",R129="",S129="",E129="",D129&lt;=C129),"",IF(SUMPRODUCT(($A$2:$A$201&lt;&gt;A129)*($E$2:$E$201=E129)*(($J$2:$J$201="Bloqueo provisional")+($J$2:$J$201="Confirmada")+($J$2:$J$201="Realizada"))*($R$2:$R$201&lt;S129)*($S$2:$S$201&gt;R129))&gt;0,"CONFLICTO","Sin conflicto"))</f>
        <v/>
      </c>
      <c r="X129" s="27">
        <f>IF(A129="","",IF(OR(B129="",C129="",D129="",E129="",F129="",G129="",H129="",J129="",D129&lt;=C129,W129="CONFLICTO"),"REVISAR","Correcto"))</f>
        <v/>
      </c>
    </row>
    <row r="130">
      <c r="A130" s="21" t="n"/>
      <c r="B130" s="22" t="n"/>
      <c r="C130" s="43" t="n"/>
      <c r="D130" s="43" t="n"/>
      <c r="E130" s="21" t="n"/>
      <c r="F130" s="21" t="n"/>
      <c r="G130" s="21" t="n"/>
      <c r="H130" s="21" t="n"/>
      <c r="I130" s="21" t="n"/>
      <c r="J130" s="21" t="n"/>
      <c r="K130" s="22" t="n"/>
      <c r="L130" s="24" t="n"/>
      <c r="M130" s="24" t="n"/>
      <c r="N130" s="24" t="n"/>
      <c r="O130" s="22" t="n"/>
      <c r="P130" s="22" t="n"/>
      <c r="Q130" s="21" t="n"/>
      <c r="R130" s="44">
        <f>IF(OR(B130="",C130=""),"",B130+C130)</f>
        <v/>
      </c>
      <c r="S130" s="44">
        <f>IF(OR(B130="",D130=""),"",B130+D130)</f>
        <v/>
      </c>
      <c r="T130" s="26">
        <f>IF(L130="","",MAX(0,L130-IF(N130="",0,N130)))</f>
        <v/>
      </c>
      <c r="U130" s="27">
        <f>IF(A130="","",IF(OR(J130="Cancelada",J130="Solicitud"),"No exigible",IF(M130="","Sin definir",IF(N130&gt;=M130,"Recibida",IF(N130&gt;0,"Parcial","Pendiente")))))</f>
        <v/>
      </c>
      <c r="V130" s="27">
        <f>IF(A130="","",IF(J130&lt;&gt;"Bloqueo provisional","",IF(K130="","Falta vencimiento",IF(K130&lt;TODAY(),"BLOQUEO VENCIDO",IF(K130=TODAY(),"Vence hoy","Vigente")))))</f>
        <v/>
      </c>
      <c r="W130" s="27">
        <f>IF(OR(A130="",R130="",S130="",E130="",D130&lt;=C130),"",IF(SUMPRODUCT(($A$2:$A$201&lt;&gt;A130)*($E$2:$E$201=E130)*(($J$2:$J$201="Bloqueo provisional")+($J$2:$J$201="Confirmada")+($J$2:$J$201="Realizada"))*($R$2:$R$201&lt;S130)*($S$2:$S$201&gt;R130))&gt;0,"CONFLICTO","Sin conflicto"))</f>
        <v/>
      </c>
      <c r="X130" s="27">
        <f>IF(A130="","",IF(OR(B130="",C130="",D130="",E130="",F130="",G130="",H130="",J130="",D130&lt;=C130,W130="CONFLICTO"),"REVISAR","Correcto"))</f>
        <v/>
      </c>
    </row>
    <row r="131">
      <c r="A131" s="21" t="n"/>
      <c r="B131" s="22" t="n"/>
      <c r="C131" s="43" t="n"/>
      <c r="D131" s="43" t="n"/>
      <c r="E131" s="21" t="n"/>
      <c r="F131" s="21" t="n"/>
      <c r="G131" s="21" t="n"/>
      <c r="H131" s="21" t="n"/>
      <c r="I131" s="21" t="n"/>
      <c r="J131" s="21" t="n"/>
      <c r="K131" s="22" t="n"/>
      <c r="L131" s="24" t="n"/>
      <c r="M131" s="24" t="n"/>
      <c r="N131" s="24" t="n"/>
      <c r="O131" s="22" t="n"/>
      <c r="P131" s="22" t="n"/>
      <c r="Q131" s="21" t="n"/>
      <c r="R131" s="44">
        <f>IF(OR(B131="",C131=""),"",B131+C131)</f>
        <v/>
      </c>
      <c r="S131" s="44">
        <f>IF(OR(B131="",D131=""),"",B131+D131)</f>
        <v/>
      </c>
      <c r="T131" s="26">
        <f>IF(L131="","",MAX(0,L131-IF(N131="",0,N131)))</f>
        <v/>
      </c>
      <c r="U131" s="27">
        <f>IF(A131="","",IF(OR(J131="Cancelada",J131="Solicitud"),"No exigible",IF(M131="","Sin definir",IF(N131&gt;=M131,"Recibida",IF(N131&gt;0,"Parcial","Pendiente")))))</f>
        <v/>
      </c>
      <c r="V131" s="27">
        <f>IF(A131="","",IF(J131&lt;&gt;"Bloqueo provisional","",IF(K131="","Falta vencimiento",IF(K131&lt;TODAY(),"BLOQUEO VENCIDO",IF(K131=TODAY(),"Vence hoy","Vigente")))))</f>
        <v/>
      </c>
      <c r="W131" s="27">
        <f>IF(OR(A131="",R131="",S131="",E131="",D131&lt;=C131),"",IF(SUMPRODUCT(($A$2:$A$201&lt;&gt;A131)*($E$2:$E$201=E131)*(($J$2:$J$201="Bloqueo provisional")+($J$2:$J$201="Confirmada")+($J$2:$J$201="Realizada"))*($R$2:$R$201&lt;S131)*($S$2:$S$201&gt;R131))&gt;0,"CONFLICTO","Sin conflicto"))</f>
        <v/>
      </c>
      <c r="X131" s="27">
        <f>IF(A131="","",IF(OR(B131="",C131="",D131="",E131="",F131="",G131="",H131="",J131="",D131&lt;=C131,W131="CONFLICTO"),"REVISAR","Correcto"))</f>
        <v/>
      </c>
    </row>
    <row r="132">
      <c r="A132" s="21" t="n"/>
      <c r="B132" s="22" t="n"/>
      <c r="C132" s="43" t="n"/>
      <c r="D132" s="43" t="n"/>
      <c r="E132" s="21" t="n"/>
      <c r="F132" s="21" t="n"/>
      <c r="G132" s="21" t="n"/>
      <c r="H132" s="21" t="n"/>
      <c r="I132" s="21" t="n"/>
      <c r="J132" s="21" t="n"/>
      <c r="K132" s="22" t="n"/>
      <c r="L132" s="24" t="n"/>
      <c r="M132" s="24" t="n"/>
      <c r="N132" s="24" t="n"/>
      <c r="O132" s="22" t="n"/>
      <c r="P132" s="22" t="n"/>
      <c r="Q132" s="21" t="n"/>
      <c r="R132" s="44">
        <f>IF(OR(B132="",C132=""),"",B132+C132)</f>
        <v/>
      </c>
      <c r="S132" s="44">
        <f>IF(OR(B132="",D132=""),"",B132+D132)</f>
        <v/>
      </c>
      <c r="T132" s="26">
        <f>IF(L132="","",MAX(0,L132-IF(N132="",0,N132)))</f>
        <v/>
      </c>
      <c r="U132" s="27">
        <f>IF(A132="","",IF(OR(J132="Cancelada",J132="Solicitud"),"No exigible",IF(M132="","Sin definir",IF(N132&gt;=M132,"Recibida",IF(N132&gt;0,"Parcial","Pendiente")))))</f>
        <v/>
      </c>
      <c r="V132" s="27">
        <f>IF(A132="","",IF(J132&lt;&gt;"Bloqueo provisional","",IF(K132="","Falta vencimiento",IF(K132&lt;TODAY(),"BLOQUEO VENCIDO",IF(K132=TODAY(),"Vence hoy","Vigente")))))</f>
        <v/>
      </c>
      <c r="W132" s="27">
        <f>IF(OR(A132="",R132="",S132="",E132="",D132&lt;=C132),"",IF(SUMPRODUCT(($A$2:$A$201&lt;&gt;A132)*($E$2:$E$201=E132)*(($J$2:$J$201="Bloqueo provisional")+($J$2:$J$201="Confirmada")+($J$2:$J$201="Realizada"))*($R$2:$R$201&lt;S132)*($S$2:$S$201&gt;R132))&gt;0,"CONFLICTO","Sin conflicto"))</f>
        <v/>
      </c>
      <c r="X132" s="27">
        <f>IF(A132="","",IF(OR(B132="",C132="",D132="",E132="",F132="",G132="",H132="",J132="",D132&lt;=C132,W132="CONFLICTO"),"REVISAR","Correcto"))</f>
        <v/>
      </c>
    </row>
    <row r="133">
      <c r="A133" s="21" t="n"/>
      <c r="B133" s="22" t="n"/>
      <c r="C133" s="43" t="n"/>
      <c r="D133" s="43" t="n"/>
      <c r="E133" s="21" t="n"/>
      <c r="F133" s="21" t="n"/>
      <c r="G133" s="21" t="n"/>
      <c r="H133" s="21" t="n"/>
      <c r="I133" s="21" t="n"/>
      <c r="J133" s="21" t="n"/>
      <c r="K133" s="22" t="n"/>
      <c r="L133" s="24" t="n"/>
      <c r="M133" s="24" t="n"/>
      <c r="N133" s="24" t="n"/>
      <c r="O133" s="22" t="n"/>
      <c r="P133" s="22" t="n"/>
      <c r="Q133" s="21" t="n"/>
      <c r="R133" s="44">
        <f>IF(OR(B133="",C133=""),"",B133+C133)</f>
        <v/>
      </c>
      <c r="S133" s="44">
        <f>IF(OR(B133="",D133=""),"",B133+D133)</f>
        <v/>
      </c>
      <c r="T133" s="26">
        <f>IF(L133="","",MAX(0,L133-IF(N133="",0,N133)))</f>
        <v/>
      </c>
      <c r="U133" s="27">
        <f>IF(A133="","",IF(OR(J133="Cancelada",J133="Solicitud"),"No exigible",IF(M133="","Sin definir",IF(N133&gt;=M133,"Recibida",IF(N133&gt;0,"Parcial","Pendiente")))))</f>
        <v/>
      </c>
      <c r="V133" s="27">
        <f>IF(A133="","",IF(J133&lt;&gt;"Bloqueo provisional","",IF(K133="","Falta vencimiento",IF(K133&lt;TODAY(),"BLOQUEO VENCIDO",IF(K133=TODAY(),"Vence hoy","Vigente")))))</f>
        <v/>
      </c>
      <c r="W133" s="27">
        <f>IF(OR(A133="",R133="",S133="",E133="",D133&lt;=C133),"",IF(SUMPRODUCT(($A$2:$A$201&lt;&gt;A133)*($E$2:$E$201=E133)*(($J$2:$J$201="Bloqueo provisional")+($J$2:$J$201="Confirmada")+($J$2:$J$201="Realizada"))*($R$2:$R$201&lt;S133)*($S$2:$S$201&gt;R133))&gt;0,"CONFLICTO","Sin conflicto"))</f>
        <v/>
      </c>
      <c r="X133" s="27">
        <f>IF(A133="","",IF(OR(B133="",C133="",D133="",E133="",F133="",G133="",H133="",J133="",D133&lt;=C133,W133="CONFLICTO"),"REVISAR","Correcto"))</f>
        <v/>
      </c>
    </row>
    <row r="134">
      <c r="A134" s="21" t="n"/>
      <c r="B134" s="22" t="n"/>
      <c r="C134" s="43" t="n"/>
      <c r="D134" s="43" t="n"/>
      <c r="E134" s="21" t="n"/>
      <c r="F134" s="21" t="n"/>
      <c r="G134" s="21" t="n"/>
      <c r="H134" s="21" t="n"/>
      <c r="I134" s="21" t="n"/>
      <c r="J134" s="21" t="n"/>
      <c r="K134" s="22" t="n"/>
      <c r="L134" s="24" t="n"/>
      <c r="M134" s="24" t="n"/>
      <c r="N134" s="24" t="n"/>
      <c r="O134" s="22" t="n"/>
      <c r="P134" s="22" t="n"/>
      <c r="Q134" s="21" t="n"/>
      <c r="R134" s="44">
        <f>IF(OR(B134="",C134=""),"",B134+C134)</f>
        <v/>
      </c>
      <c r="S134" s="44">
        <f>IF(OR(B134="",D134=""),"",B134+D134)</f>
        <v/>
      </c>
      <c r="T134" s="26">
        <f>IF(L134="","",MAX(0,L134-IF(N134="",0,N134)))</f>
        <v/>
      </c>
      <c r="U134" s="27">
        <f>IF(A134="","",IF(OR(J134="Cancelada",J134="Solicitud"),"No exigible",IF(M134="","Sin definir",IF(N134&gt;=M134,"Recibida",IF(N134&gt;0,"Parcial","Pendiente")))))</f>
        <v/>
      </c>
      <c r="V134" s="27">
        <f>IF(A134="","",IF(J134&lt;&gt;"Bloqueo provisional","",IF(K134="","Falta vencimiento",IF(K134&lt;TODAY(),"BLOQUEO VENCIDO",IF(K134=TODAY(),"Vence hoy","Vigente")))))</f>
        <v/>
      </c>
      <c r="W134" s="27">
        <f>IF(OR(A134="",R134="",S134="",E134="",D134&lt;=C134),"",IF(SUMPRODUCT(($A$2:$A$201&lt;&gt;A134)*($E$2:$E$201=E134)*(($J$2:$J$201="Bloqueo provisional")+($J$2:$J$201="Confirmada")+($J$2:$J$201="Realizada"))*($R$2:$R$201&lt;S134)*($S$2:$S$201&gt;R134))&gt;0,"CONFLICTO","Sin conflicto"))</f>
        <v/>
      </c>
      <c r="X134" s="27">
        <f>IF(A134="","",IF(OR(B134="",C134="",D134="",E134="",F134="",G134="",H134="",J134="",D134&lt;=C134,W134="CONFLICTO"),"REVISAR","Correcto"))</f>
        <v/>
      </c>
    </row>
    <row r="135">
      <c r="A135" s="21" t="n"/>
      <c r="B135" s="22" t="n"/>
      <c r="C135" s="43" t="n"/>
      <c r="D135" s="43" t="n"/>
      <c r="E135" s="21" t="n"/>
      <c r="F135" s="21" t="n"/>
      <c r="G135" s="21" t="n"/>
      <c r="H135" s="21" t="n"/>
      <c r="I135" s="21" t="n"/>
      <c r="J135" s="21" t="n"/>
      <c r="K135" s="22" t="n"/>
      <c r="L135" s="24" t="n"/>
      <c r="M135" s="24" t="n"/>
      <c r="N135" s="24" t="n"/>
      <c r="O135" s="22" t="n"/>
      <c r="P135" s="22" t="n"/>
      <c r="Q135" s="21" t="n"/>
      <c r="R135" s="44">
        <f>IF(OR(B135="",C135=""),"",B135+C135)</f>
        <v/>
      </c>
      <c r="S135" s="44">
        <f>IF(OR(B135="",D135=""),"",B135+D135)</f>
        <v/>
      </c>
      <c r="T135" s="26">
        <f>IF(L135="","",MAX(0,L135-IF(N135="",0,N135)))</f>
        <v/>
      </c>
      <c r="U135" s="27">
        <f>IF(A135="","",IF(OR(J135="Cancelada",J135="Solicitud"),"No exigible",IF(M135="","Sin definir",IF(N135&gt;=M135,"Recibida",IF(N135&gt;0,"Parcial","Pendiente")))))</f>
        <v/>
      </c>
      <c r="V135" s="27">
        <f>IF(A135="","",IF(J135&lt;&gt;"Bloqueo provisional","",IF(K135="","Falta vencimiento",IF(K135&lt;TODAY(),"BLOQUEO VENCIDO",IF(K135=TODAY(),"Vence hoy","Vigente")))))</f>
        <v/>
      </c>
      <c r="W135" s="27">
        <f>IF(OR(A135="",R135="",S135="",E135="",D135&lt;=C135),"",IF(SUMPRODUCT(($A$2:$A$201&lt;&gt;A135)*($E$2:$E$201=E135)*(($J$2:$J$201="Bloqueo provisional")+($J$2:$J$201="Confirmada")+($J$2:$J$201="Realizada"))*($R$2:$R$201&lt;S135)*($S$2:$S$201&gt;R135))&gt;0,"CONFLICTO","Sin conflicto"))</f>
        <v/>
      </c>
      <c r="X135" s="27">
        <f>IF(A135="","",IF(OR(B135="",C135="",D135="",E135="",F135="",G135="",H135="",J135="",D135&lt;=C135,W135="CONFLICTO"),"REVISAR","Correcto"))</f>
        <v/>
      </c>
    </row>
    <row r="136">
      <c r="A136" s="21" t="n"/>
      <c r="B136" s="22" t="n"/>
      <c r="C136" s="43" t="n"/>
      <c r="D136" s="43" t="n"/>
      <c r="E136" s="21" t="n"/>
      <c r="F136" s="21" t="n"/>
      <c r="G136" s="21" t="n"/>
      <c r="H136" s="21" t="n"/>
      <c r="I136" s="21" t="n"/>
      <c r="J136" s="21" t="n"/>
      <c r="K136" s="22" t="n"/>
      <c r="L136" s="24" t="n"/>
      <c r="M136" s="24" t="n"/>
      <c r="N136" s="24" t="n"/>
      <c r="O136" s="22" t="n"/>
      <c r="P136" s="22" t="n"/>
      <c r="Q136" s="21" t="n"/>
      <c r="R136" s="44">
        <f>IF(OR(B136="",C136=""),"",B136+C136)</f>
        <v/>
      </c>
      <c r="S136" s="44">
        <f>IF(OR(B136="",D136=""),"",B136+D136)</f>
        <v/>
      </c>
      <c r="T136" s="26">
        <f>IF(L136="","",MAX(0,L136-IF(N136="",0,N136)))</f>
        <v/>
      </c>
      <c r="U136" s="27">
        <f>IF(A136="","",IF(OR(J136="Cancelada",J136="Solicitud"),"No exigible",IF(M136="","Sin definir",IF(N136&gt;=M136,"Recibida",IF(N136&gt;0,"Parcial","Pendiente")))))</f>
        <v/>
      </c>
      <c r="V136" s="27">
        <f>IF(A136="","",IF(J136&lt;&gt;"Bloqueo provisional","",IF(K136="","Falta vencimiento",IF(K136&lt;TODAY(),"BLOQUEO VENCIDO",IF(K136=TODAY(),"Vence hoy","Vigente")))))</f>
        <v/>
      </c>
      <c r="W136" s="27">
        <f>IF(OR(A136="",R136="",S136="",E136="",D136&lt;=C136),"",IF(SUMPRODUCT(($A$2:$A$201&lt;&gt;A136)*($E$2:$E$201=E136)*(($J$2:$J$201="Bloqueo provisional")+($J$2:$J$201="Confirmada")+($J$2:$J$201="Realizada"))*($R$2:$R$201&lt;S136)*($S$2:$S$201&gt;R136))&gt;0,"CONFLICTO","Sin conflicto"))</f>
        <v/>
      </c>
      <c r="X136" s="27">
        <f>IF(A136="","",IF(OR(B136="",C136="",D136="",E136="",F136="",G136="",H136="",J136="",D136&lt;=C136,W136="CONFLICTO"),"REVISAR","Correcto"))</f>
        <v/>
      </c>
    </row>
    <row r="137">
      <c r="A137" s="21" t="n"/>
      <c r="B137" s="22" t="n"/>
      <c r="C137" s="43" t="n"/>
      <c r="D137" s="43" t="n"/>
      <c r="E137" s="21" t="n"/>
      <c r="F137" s="21" t="n"/>
      <c r="G137" s="21" t="n"/>
      <c r="H137" s="21" t="n"/>
      <c r="I137" s="21" t="n"/>
      <c r="J137" s="21" t="n"/>
      <c r="K137" s="22" t="n"/>
      <c r="L137" s="24" t="n"/>
      <c r="M137" s="24" t="n"/>
      <c r="N137" s="24" t="n"/>
      <c r="O137" s="22" t="n"/>
      <c r="P137" s="22" t="n"/>
      <c r="Q137" s="21" t="n"/>
      <c r="R137" s="44">
        <f>IF(OR(B137="",C137=""),"",B137+C137)</f>
        <v/>
      </c>
      <c r="S137" s="44">
        <f>IF(OR(B137="",D137=""),"",B137+D137)</f>
        <v/>
      </c>
      <c r="T137" s="26">
        <f>IF(L137="","",MAX(0,L137-IF(N137="",0,N137)))</f>
        <v/>
      </c>
      <c r="U137" s="27">
        <f>IF(A137="","",IF(OR(J137="Cancelada",J137="Solicitud"),"No exigible",IF(M137="","Sin definir",IF(N137&gt;=M137,"Recibida",IF(N137&gt;0,"Parcial","Pendiente")))))</f>
        <v/>
      </c>
      <c r="V137" s="27">
        <f>IF(A137="","",IF(J137&lt;&gt;"Bloqueo provisional","",IF(K137="","Falta vencimiento",IF(K137&lt;TODAY(),"BLOQUEO VENCIDO",IF(K137=TODAY(),"Vence hoy","Vigente")))))</f>
        <v/>
      </c>
      <c r="W137" s="27">
        <f>IF(OR(A137="",R137="",S137="",E137="",D137&lt;=C137),"",IF(SUMPRODUCT(($A$2:$A$201&lt;&gt;A137)*($E$2:$E$201=E137)*(($J$2:$J$201="Bloqueo provisional")+($J$2:$J$201="Confirmada")+($J$2:$J$201="Realizada"))*($R$2:$R$201&lt;S137)*($S$2:$S$201&gt;R137))&gt;0,"CONFLICTO","Sin conflicto"))</f>
        <v/>
      </c>
      <c r="X137" s="27">
        <f>IF(A137="","",IF(OR(B137="",C137="",D137="",E137="",F137="",G137="",H137="",J137="",D137&lt;=C137,W137="CONFLICTO"),"REVISAR","Correcto"))</f>
        <v/>
      </c>
    </row>
    <row r="138">
      <c r="A138" s="21" t="n"/>
      <c r="B138" s="22" t="n"/>
      <c r="C138" s="43" t="n"/>
      <c r="D138" s="43" t="n"/>
      <c r="E138" s="21" t="n"/>
      <c r="F138" s="21" t="n"/>
      <c r="G138" s="21" t="n"/>
      <c r="H138" s="21" t="n"/>
      <c r="I138" s="21" t="n"/>
      <c r="J138" s="21" t="n"/>
      <c r="K138" s="22" t="n"/>
      <c r="L138" s="24" t="n"/>
      <c r="M138" s="24" t="n"/>
      <c r="N138" s="24" t="n"/>
      <c r="O138" s="22" t="n"/>
      <c r="P138" s="22" t="n"/>
      <c r="Q138" s="21" t="n"/>
      <c r="R138" s="44">
        <f>IF(OR(B138="",C138=""),"",B138+C138)</f>
        <v/>
      </c>
      <c r="S138" s="44">
        <f>IF(OR(B138="",D138=""),"",B138+D138)</f>
        <v/>
      </c>
      <c r="T138" s="26">
        <f>IF(L138="","",MAX(0,L138-IF(N138="",0,N138)))</f>
        <v/>
      </c>
      <c r="U138" s="27">
        <f>IF(A138="","",IF(OR(J138="Cancelada",J138="Solicitud"),"No exigible",IF(M138="","Sin definir",IF(N138&gt;=M138,"Recibida",IF(N138&gt;0,"Parcial","Pendiente")))))</f>
        <v/>
      </c>
      <c r="V138" s="27">
        <f>IF(A138="","",IF(J138&lt;&gt;"Bloqueo provisional","",IF(K138="","Falta vencimiento",IF(K138&lt;TODAY(),"BLOQUEO VENCIDO",IF(K138=TODAY(),"Vence hoy","Vigente")))))</f>
        <v/>
      </c>
      <c r="W138" s="27">
        <f>IF(OR(A138="",R138="",S138="",E138="",D138&lt;=C138),"",IF(SUMPRODUCT(($A$2:$A$201&lt;&gt;A138)*($E$2:$E$201=E138)*(($J$2:$J$201="Bloqueo provisional")+($J$2:$J$201="Confirmada")+($J$2:$J$201="Realizada"))*($R$2:$R$201&lt;S138)*($S$2:$S$201&gt;R138))&gt;0,"CONFLICTO","Sin conflicto"))</f>
        <v/>
      </c>
      <c r="X138" s="27">
        <f>IF(A138="","",IF(OR(B138="",C138="",D138="",E138="",F138="",G138="",H138="",J138="",D138&lt;=C138,W138="CONFLICTO"),"REVISAR","Correcto"))</f>
        <v/>
      </c>
    </row>
    <row r="139">
      <c r="A139" s="21" t="n"/>
      <c r="B139" s="22" t="n"/>
      <c r="C139" s="43" t="n"/>
      <c r="D139" s="43" t="n"/>
      <c r="E139" s="21" t="n"/>
      <c r="F139" s="21" t="n"/>
      <c r="G139" s="21" t="n"/>
      <c r="H139" s="21" t="n"/>
      <c r="I139" s="21" t="n"/>
      <c r="J139" s="21" t="n"/>
      <c r="K139" s="22" t="n"/>
      <c r="L139" s="24" t="n"/>
      <c r="M139" s="24" t="n"/>
      <c r="N139" s="24" t="n"/>
      <c r="O139" s="22" t="n"/>
      <c r="P139" s="22" t="n"/>
      <c r="Q139" s="21" t="n"/>
      <c r="R139" s="44">
        <f>IF(OR(B139="",C139=""),"",B139+C139)</f>
        <v/>
      </c>
      <c r="S139" s="44">
        <f>IF(OR(B139="",D139=""),"",B139+D139)</f>
        <v/>
      </c>
      <c r="T139" s="26">
        <f>IF(L139="","",MAX(0,L139-IF(N139="",0,N139)))</f>
        <v/>
      </c>
      <c r="U139" s="27">
        <f>IF(A139="","",IF(OR(J139="Cancelada",J139="Solicitud"),"No exigible",IF(M139="","Sin definir",IF(N139&gt;=M139,"Recibida",IF(N139&gt;0,"Parcial","Pendiente")))))</f>
        <v/>
      </c>
      <c r="V139" s="27">
        <f>IF(A139="","",IF(J139&lt;&gt;"Bloqueo provisional","",IF(K139="","Falta vencimiento",IF(K139&lt;TODAY(),"BLOQUEO VENCIDO",IF(K139=TODAY(),"Vence hoy","Vigente")))))</f>
        <v/>
      </c>
      <c r="W139" s="27">
        <f>IF(OR(A139="",R139="",S139="",E139="",D139&lt;=C139),"",IF(SUMPRODUCT(($A$2:$A$201&lt;&gt;A139)*($E$2:$E$201=E139)*(($J$2:$J$201="Bloqueo provisional")+($J$2:$J$201="Confirmada")+($J$2:$J$201="Realizada"))*($R$2:$R$201&lt;S139)*($S$2:$S$201&gt;R139))&gt;0,"CONFLICTO","Sin conflicto"))</f>
        <v/>
      </c>
      <c r="X139" s="27">
        <f>IF(A139="","",IF(OR(B139="",C139="",D139="",E139="",F139="",G139="",H139="",J139="",D139&lt;=C139,W139="CONFLICTO"),"REVISAR","Correcto"))</f>
        <v/>
      </c>
    </row>
    <row r="140">
      <c r="A140" s="21" t="n"/>
      <c r="B140" s="22" t="n"/>
      <c r="C140" s="43" t="n"/>
      <c r="D140" s="43" t="n"/>
      <c r="E140" s="21" t="n"/>
      <c r="F140" s="21" t="n"/>
      <c r="G140" s="21" t="n"/>
      <c r="H140" s="21" t="n"/>
      <c r="I140" s="21" t="n"/>
      <c r="J140" s="21" t="n"/>
      <c r="K140" s="22" t="n"/>
      <c r="L140" s="24" t="n"/>
      <c r="M140" s="24" t="n"/>
      <c r="N140" s="24" t="n"/>
      <c r="O140" s="22" t="n"/>
      <c r="P140" s="22" t="n"/>
      <c r="Q140" s="21" t="n"/>
      <c r="R140" s="44">
        <f>IF(OR(B140="",C140=""),"",B140+C140)</f>
        <v/>
      </c>
      <c r="S140" s="44">
        <f>IF(OR(B140="",D140=""),"",B140+D140)</f>
        <v/>
      </c>
      <c r="T140" s="26">
        <f>IF(L140="","",MAX(0,L140-IF(N140="",0,N140)))</f>
        <v/>
      </c>
      <c r="U140" s="27">
        <f>IF(A140="","",IF(OR(J140="Cancelada",J140="Solicitud"),"No exigible",IF(M140="","Sin definir",IF(N140&gt;=M140,"Recibida",IF(N140&gt;0,"Parcial","Pendiente")))))</f>
        <v/>
      </c>
      <c r="V140" s="27">
        <f>IF(A140="","",IF(J140&lt;&gt;"Bloqueo provisional","",IF(K140="","Falta vencimiento",IF(K140&lt;TODAY(),"BLOQUEO VENCIDO",IF(K140=TODAY(),"Vence hoy","Vigente")))))</f>
        <v/>
      </c>
      <c r="W140" s="27">
        <f>IF(OR(A140="",R140="",S140="",E140="",D140&lt;=C140),"",IF(SUMPRODUCT(($A$2:$A$201&lt;&gt;A140)*($E$2:$E$201=E140)*(($J$2:$J$201="Bloqueo provisional")+($J$2:$J$201="Confirmada")+($J$2:$J$201="Realizada"))*($R$2:$R$201&lt;S140)*($S$2:$S$201&gt;R140))&gt;0,"CONFLICTO","Sin conflicto"))</f>
        <v/>
      </c>
      <c r="X140" s="27">
        <f>IF(A140="","",IF(OR(B140="",C140="",D140="",E140="",F140="",G140="",H140="",J140="",D140&lt;=C140,W140="CONFLICTO"),"REVISAR","Correcto"))</f>
        <v/>
      </c>
    </row>
    <row r="141">
      <c r="A141" s="21" t="n"/>
      <c r="B141" s="22" t="n"/>
      <c r="C141" s="43" t="n"/>
      <c r="D141" s="43" t="n"/>
      <c r="E141" s="21" t="n"/>
      <c r="F141" s="21" t="n"/>
      <c r="G141" s="21" t="n"/>
      <c r="H141" s="21" t="n"/>
      <c r="I141" s="21" t="n"/>
      <c r="J141" s="21" t="n"/>
      <c r="K141" s="22" t="n"/>
      <c r="L141" s="24" t="n"/>
      <c r="M141" s="24" t="n"/>
      <c r="N141" s="24" t="n"/>
      <c r="O141" s="22" t="n"/>
      <c r="P141" s="22" t="n"/>
      <c r="Q141" s="21" t="n"/>
      <c r="R141" s="44">
        <f>IF(OR(B141="",C141=""),"",B141+C141)</f>
        <v/>
      </c>
      <c r="S141" s="44">
        <f>IF(OR(B141="",D141=""),"",B141+D141)</f>
        <v/>
      </c>
      <c r="T141" s="26">
        <f>IF(L141="","",MAX(0,L141-IF(N141="",0,N141)))</f>
        <v/>
      </c>
      <c r="U141" s="27">
        <f>IF(A141="","",IF(OR(J141="Cancelada",J141="Solicitud"),"No exigible",IF(M141="","Sin definir",IF(N141&gt;=M141,"Recibida",IF(N141&gt;0,"Parcial","Pendiente")))))</f>
        <v/>
      </c>
      <c r="V141" s="27">
        <f>IF(A141="","",IF(J141&lt;&gt;"Bloqueo provisional","",IF(K141="","Falta vencimiento",IF(K141&lt;TODAY(),"BLOQUEO VENCIDO",IF(K141=TODAY(),"Vence hoy","Vigente")))))</f>
        <v/>
      </c>
      <c r="W141" s="27">
        <f>IF(OR(A141="",R141="",S141="",E141="",D141&lt;=C141),"",IF(SUMPRODUCT(($A$2:$A$201&lt;&gt;A141)*($E$2:$E$201=E141)*(($J$2:$J$201="Bloqueo provisional")+($J$2:$J$201="Confirmada")+($J$2:$J$201="Realizada"))*($R$2:$R$201&lt;S141)*($S$2:$S$201&gt;R141))&gt;0,"CONFLICTO","Sin conflicto"))</f>
        <v/>
      </c>
      <c r="X141" s="27">
        <f>IF(A141="","",IF(OR(B141="",C141="",D141="",E141="",F141="",G141="",H141="",J141="",D141&lt;=C141,W141="CONFLICTO"),"REVISAR","Correcto"))</f>
        <v/>
      </c>
    </row>
    <row r="142">
      <c r="A142" s="21" t="n"/>
      <c r="B142" s="22" t="n"/>
      <c r="C142" s="43" t="n"/>
      <c r="D142" s="43" t="n"/>
      <c r="E142" s="21" t="n"/>
      <c r="F142" s="21" t="n"/>
      <c r="G142" s="21" t="n"/>
      <c r="H142" s="21" t="n"/>
      <c r="I142" s="21" t="n"/>
      <c r="J142" s="21" t="n"/>
      <c r="K142" s="22" t="n"/>
      <c r="L142" s="24" t="n"/>
      <c r="M142" s="24" t="n"/>
      <c r="N142" s="24" t="n"/>
      <c r="O142" s="22" t="n"/>
      <c r="P142" s="22" t="n"/>
      <c r="Q142" s="21" t="n"/>
      <c r="R142" s="44">
        <f>IF(OR(B142="",C142=""),"",B142+C142)</f>
        <v/>
      </c>
      <c r="S142" s="44">
        <f>IF(OR(B142="",D142=""),"",B142+D142)</f>
        <v/>
      </c>
      <c r="T142" s="26">
        <f>IF(L142="","",MAX(0,L142-IF(N142="",0,N142)))</f>
        <v/>
      </c>
      <c r="U142" s="27">
        <f>IF(A142="","",IF(OR(J142="Cancelada",J142="Solicitud"),"No exigible",IF(M142="","Sin definir",IF(N142&gt;=M142,"Recibida",IF(N142&gt;0,"Parcial","Pendiente")))))</f>
        <v/>
      </c>
      <c r="V142" s="27">
        <f>IF(A142="","",IF(J142&lt;&gt;"Bloqueo provisional","",IF(K142="","Falta vencimiento",IF(K142&lt;TODAY(),"BLOQUEO VENCIDO",IF(K142=TODAY(),"Vence hoy","Vigente")))))</f>
        <v/>
      </c>
      <c r="W142" s="27">
        <f>IF(OR(A142="",R142="",S142="",E142="",D142&lt;=C142),"",IF(SUMPRODUCT(($A$2:$A$201&lt;&gt;A142)*($E$2:$E$201=E142)*(($J$2:$J$201="Bloqueo provisional")+($J$2:$J$201="Confirmada")+($J$2:$J$201="Realizada"))*($R$2:$R$201&lt;S142)*($S$2:$S$201&gt;R142))&gt;0,"CONFLICTO","Sin conflicto"))</f>
        <v/>
      </c>
      <c r="X142" s="27">
        <f>IF(A142="","",IF(OR(B142="",C142="",D142="",E142="",F142="",G142="",H142="",J142="",D142&lt;=C142,W142="CONFLICTO"),"REVISAR","Correcto"))</f>
        <v/>
      </c>
    </row>
    <row r="143">
      <c r="A143" s="21" t="n"/>
      <c r="B143" s="22" t="n"/>
      <c r="C143" s="43" t="n"/>
      <c r="D143" s="43" t="n"/>
      <c r="E143" s="21" t="n"/>
      <c r="F143" s="21" t="n"/>
      <c r="G143" s="21" t="n"/>
      <c r="H143" s="21" t="n"/>
      <c r="I143" s="21" t="n"/>
      <c r="J143" s="21" t="n"/>
      <c r="K143" s="22" t="n"/>
      <c r="L143" s="24" t="n"/>
      <c r="M143" s="24" t="n"/>
      <c r="N143" s="24" t="n"/>
      <c r="O143" s="22" t="n"/>
      <c r="P143" s="22" t="n"/>
      <c r="Q143" s="21" t="n"/>
      <c r="R143" s="44">
        <f>IF(OR(B143="",C143=""),"",B143+C143)</f>
        <v/>
      </c>
      <c r="S143" s="44">
        <f>IF(OR(B143="",D143=""),"",B143+D143)</f>
        <v/>
      </c>
      <c r="T143" s="26">
        <f>IF(L143="","",MAX(0,L143-IF(N143="",0,N143)))</f>
        <v/>
      </c>
      <c r="U143" s="27">
        <f>IF(A143="","",IF(OR(J143="Cancelada",J143="Solicitud"),"No exigible",IF(M143="","Sin definir",IF(N143&gt;=M143,"Recibida",IF(N143&gt;0,"Parcial","Pendiente")))))</f>
        <v/>
      </c>
      <c r="V143" s="27">
        <f>IF(A143="","",IF(J143&lt;&gt;"Bloqueo provisional","",IF(K143="","Falta vencimiento",IF(K143&lt;TODAY(),"BLOQUEO VENCIDO",IF(K143=TODAY(),"Vence hoy","Vigente")))))</f>
        <v/>
      </c>
      <c r="W143" s="27">
        <f>IF(OR(A143="",R143="",S143="",E143="",D143&lt;=C143),"",IF(SUMPRODUCT(($A$2:$A$201&lt;&gt;A143)*($E$2:$E$201=E143)*(($J$2:$J$201="Bloqueo provisional")+($J$2:$J$201="Confirmada")+($J$2:$J$201="Realizada"))*($R$2:$R$201&lt;S143)*($S$2:$S$201&gt;R143))&gt;0,"CONFLICTO","Sin conflicto"))</f>
        <v/>
      </c>
      <c r="X143" s="27">
        <f>IF(A143="","",IF(OR(B143="",C143="",D143="",E143="",F143="",G143="",H143="",J143="",D143&lt;=C143,W143="CONFLICTO"),"REVISAR","Correcto"))</f>
        <v/>
      </c>
    </row>
    <row r="144">
      <c r="A144" s="21" t="n"/>
      <c r="B144" s="22" t="n"/>
      <c r="C144" s="43" t="n"/>
      <c r="D144" s="43" t="n"/>
      <c r="E144" s="21" t="n"/>
      <c r="F144" s="21" t="n"/>
      <c r="G144" s="21" t="n"/>
      <c r="H144" s="21" t="n"/>
      <c r="I144" s="21" t="n"/>
      <c r="J144" s="21" t="n"/>
      <c r="K144" s="22" t="n"/>
      <c r="L144" s="24" t="n"/>
      <c r="M144" s="24" t="n"/>
      <c r="N144" s="24" t="n"/>
      <c r="O144" s="22" t="n"/>
      <c r="P144" s="22" t="n"/>
      <c r="Q144" s="21" t="n"/>
      <c r="R144" s="44">
        <f>IF(OR(B144="",C144=""),"",B144+C144)</f>
        <v/>
      </c>
      <c r="S144" s="44">
        <f>IF(OR(B144="",D144=""),"",B144+D144)</f>
        <v/>
      </c>
      <c r="T144" s="26">
        <f>IF(L144="","",MAX(0,L144-IF(N144="",0,N144)))</f>
        <v/>
      </c>
      <c r="U144" s="27">
        <f>IF(A144="","",IF(OR(J144="Cancelada",J144="Solicitud"),"No exigible",IF(M144="","Sin definir",IF(N144&gt;=M144,"Recibida",IF(N144&gt;0,"Parcial","Pendiente")))))</f>
        <v/>
      </c>
      <c r="V144" s="27">
        <f>IF(A144="","",IF(J144&lt;&gt;"Bloqueo provisional","",IF(K144="","Falta vencimiento",IF(K144&lt;TODAY(),"BLOQUEO VENCIDO",IF(K144=TODAY(),"Vence hoy","Vigente")))))</f>
        <v/>
      </c>
      <c r="W144" s="27">
        <f>IF(OR(A144="",R144="",S144="",E144="",D144&lt;=C144),"",IF(SUMPRODUCT(($A$2:$A$201&lt;&gt;A144)*($E$2:$E$201=E144)*(($J$2:$J$201="Bloqueo provisional")+($J$2:$J$201="Confirmada")+($J$2:$J$201="Realizada"))*($R$2:$R$201&lt;S144)*($S$2:$S$201&gt;R144))&gt;0,"CONFLICTO","Sin conflicto"))</f>
        <v/>
      </c>
      <c r="X144" s="27">
        <f>IF(A144="","",IF(OR(B144="",C144="",D144="",E144="",F144="",G144="",H144="",J144="",D144&lt;=C144,W144="CONFLICTO"),"REVISAR","Correcto"))</f>
        <v/>
      </c>
    </row>
    <row r="145">
      <c r="A145" s="21" t="n"/>
      <c r="B145" s="22" t="n"/>
      <c r="C145" s="43" t="n"/>
      <c r="D145" s="43" t="n"/>
      <c r="E145" s="21" t="n"/>
      <c r="F145" s="21" t="n"/>
      <c r="G145" s="21" t="n"/>
      <c r="H145" s="21" t="n"/>
      <c r="I145" s="21" t="n"/>
      <c r="J145" s="21" t="n"/>
      <c r="K145" s="22" t="n"/>
      <c r="L145" s="24" t="n"/>
      <c r="M145" s="24" t="n"/>
      <c r="N145" s="24" t="n"/>
      <c r="O145" s="22" t="n"/>
      <c r="P145" s="22" t="n"/>
      <c r="Q145" s="21" t="n"/>
      <c r="R145" s="44">
        <f>IF(OR(B145="",C145=""),"",B145+C145)</f>
        <v/>
      </c>
      <c r="S145" s="44">
        <f>IF(OR(B145="",D145=""),"",B145+D145)</f>
        <v/>
      </c>
      <c r="T145" s="26">
        <f>IF(L145="","",MAX(0,L145-IF(N145="",0,N145)))</f>
        <v/>
      </c>
      <c r="U145" s="27">
        <f>IF(A145="","",IF(OR(J145="Cancelada",J145="Solicitud"),"No exigible",IF(M145="","Sin definir",IF(N145&gt;=M145,"Recibida",IF(N145&gt;0,"Parcial","Pendiente")))))</f>
        <v/>
      </c>
      <c r="V145" s="27">
        <f>IF(A145="","",IF(J145&lt;&gt;"Bloqueo provisional","",IF(K145="","Falta vencimiento",IF(K145&lt;TODAY(),"BLOQUEO VENCIDO",IF(K145=TODAY(),"Vence hoy","Vigente")))))</f>
        <v/>
      </c>
      <c r="W145" s="27">
        <f>IF(OR(A145="",R145="",S145="",E145="",D145&lt;=C145),"",IF(SUMPRODUCT(($A$2:$A$201&lt;&gt;A145)*($E$2:$E$201=E145)*(($J$2:$J$201="Bloqueo provisional")+($J$2:$J$201="Confirmada")+($J$2:$J$201="Realizada"))*($R$2:$R$201&lt;S145)*($S$2:$S$201&gt;R145))&gt;0,"CONFLICTO","Sin conflicto"))</f>
        <v/>
      </c>
      <c r="X145" s="27">
        <f>IF(A145="","",IF(OR(B145="",C145="",D145="",E145="",F145="",G145="",H145="",J145="",D145&lt;=C145,W145="CONFLICTO"),"REVISAR","Correcto"))</f>
        <v/>
      </c>
    </row>
    <row r="146">
      <c r="A146" s="21" t="n"/>
      <c r="B146" s="22" t="n"/>
      <c r="C146" s="43" t="n"/>
      <c r="D146" s="43" t="n"/>
      <c r="E146" s="21" t="n"/>
      <c r="F146" s="21" t="n"/>
      <c r="G146" s="21" t="n"/>
      <c r="H146" s="21" t="n"/>
      <c r="I146" s="21" t="n"/>
      <c r="J146" s="21" t="n"/>
      <c r="K146" s="22" t="n"/>
      <c r="L146" s="24" t="n"/>
      <c r="M146" s="24" t="n"/>
      <c r="N146" s="24" t="n"/>
      <c r="O146" s="22" t="n"/>
      <c r="P146" s="22" t="n"/>
      <c r="Q146" s="21" t="n"/>
      <c r="R146" s="44">
        <f>IF(OR(B146="",C146=""),"",B146+C146)</f>
        <v/>
      </c>
      <c r="S146" s="44">
        <f>IF(OR(B146="",D146=""),"",B146+D146)</f>
        <v/>
      </c>
      <c r="T146" s="26">
        <f>IF(L146="","",MAX(0,L146-IF(N146="",0,N146)))</f>
        <v/>
      </c>
      <c r="U146" s="27">
        <f>IF(A146="","",IF(OR(J146="Cancelada",J146="Solicitud"),"No exigible",IF(M146="","Sin definir",IF(N146&gt;=M146,"Recibida",IF(N146&gt;0,"Parcial","Pendiente")))))</f>
        <v/>
      </c>
      <c r="V146" s="27">
        <f>IF(A146="","",IF(J146&lt;&gt;"Bloqueo provisional","",IF(K146="","Falta vencimiento",IF(K146&lt;TODAY(),"BLOQUEO VENCIDO",IF(K146=TODAY(),"Vence hoy","Vigente")))))</f>
        <v/>
      </c>
      <c r="W146" s="27">
        <f>IF(OR(A146="",R146="",S146="",E146="",D146&lt;=C146),"",IF(SUMPRODUCT(($A$2:$A$201&lt;&gt;A146)*($E$2:$E$201=E146)*(($J$2:$J$201="Bloqueo provisional")+($J$2:$J$201="Confirmada")+($J$2:$J$201="Realizada"))*($R$2:$R$201&lt;S146)*($S$2:$S$201&gt;R146))&gt;0,"CONFLICTO","Sin conflicto"))</f>
        <v/>
      </c>
      <c r="X146" s="27">
        <f>IF(A146="","",IF(OR(B146="",C146="",D146="",E146="",F146="",G146="",H146="",J146="",D146&lt;=C146,W146="CONFLICTO"),"REVISAR","Correcto"))</f>
        <v/>
      </c>
    </row>
    <row r="147">
      <c r="A147" s="21" t="n"/>
      <c r="B147" s="22" t="n"/>
      <c r="C147" s="43" t="n"/>
      <c r="D147" s="43" t="n"/>
      <c r="E147" s="21" t="n"/>
      <c r="F147" s="21" t="n"/>
      <c r="G147" s="21" t="n"/>
      <c r="H147" s="21" t="n"/>
      <c r="I147" s="21" t="n"/>
      <c r="J147" s="21" t="n"/>
      <c r="K147" s="22" t="n"/>
      <c r="L147" s="24" t="n"/>
      <c r="M147" s="24" t="n"/>
      <c r="N147" s="24" t="n"/>
      <c r="O147" s="22" t="n"/>
      <c r="P147" s="22" t="n"/>
      <c r="Q147" s="21" t="n"/>
      <c r="R147" s="44">
        <f>IF(OR(B147="",C147=""),"",B147+C147)</f>
        <v/>
      </c>
      <c r="S147" s="44">
        <f>IF(OR(B147="",D147=""),"",B147+D147)</f>
        <v/>
      </c>
      <c r="T147" s="26">
        <f>IF(L147="","",MAX(0,L147-IF(N147="",0,N147)))</f>
        <v/>
      </c>
      <c r="U147" s="27">
        <f>IF(A147="","",IF(OR(J147="Cancelada",J147="Solicitud"),"No exigible",IF(M147="","Sin definir",IF(N147&gt;=M147,"Recibida",IF(N147&gt;0,"Parcial","Pendiente")))))</f>
        <v/>
      </c>
      <c r="V147" s="27">
        <f>IF(A147="","",IF(J147&lt;&gt;"Bloqueo provisional","",IF(K147="","Falta vencimiento",IF(K147&lt;TODAY(),"BLOQUEO VENCIDO",IF(K147=TODAY(),"Vence hoy","Vigente")))))</f>
        <v/>
      </c>
      <c r="W147" s="27">
        <f>IF(OR(A147="",R147="",S147="",E147="",D147&lt;=C147),"",IF(SUMPRODUCT(($A$2:$A$201&lt;&gt;A147)*($E$2:$E$201=E147)*(($J$2:$J$201="Bloqueo provisional")+($J$2:$J$201="Confirmada")+($J$2:$J$201="Realizada"))*($R$2:$R$201&lt;S147)*($S$2:$S$201&gt;R147))&gt;0,"CONFLICTO","Sin conflicto"))</f>
        <v/>
      </c>
      <c r="X147" s="27">
        <f>IF(A147="","",IF(OR(B147="",C147="",D147="",E147="",F147="",G147="",H147="",J147="",D147&lt;=C147,W147="CONFLICTO"),"REVISAR","Correcto"))</f>
        <v/>
      </c>
    </row>
    <row r="148">
      <c r="A148" s="21" t="n"/>
      <c r="B148" s="22" t="n"/>
      <c r="C148" s="43" t="n"/>
      <c r="D148" s="43" t="n"/>
      <c r="E148" s="21" t="n"/>
      <c r="F148" s="21" t="n"/>
      <c r="G148" s="21" t="n"/>
      <c r="H148" s="21" t="n"/>
      <c r="I148" s="21" t="n"/>
      <c r="J148" s="21" t="n"/>
      <c r="K148" s="22" t="n"/>
      <c r="L148" s="24" t="n"/>
      <c r="M148" s="24" t="n"/>
      <c r="N148" s="24" t="n"/>
      <c r="O148" s="22" t="n"/>
      <c r="P148" s="22" t="n"/>
      <c r="Q148" s="21" t="n"/>
      <c r="R148" s="44">
        <f>IF(OR(B148="",C148=""),"",B148+C148)</f>
        <v/>
      </c>
      <c r="S148" s="44">
        <f>IF(OR(B148="",D148=""),"",B148+D148)</f>
        <v/>
      </c>
      <c r="T148" s="26">
        <f>IF(L148="","",MAX(0,L148-IF(N148="",0,N148)))</f>
        <v/>
      </c>
      <c r="U148" s="27">
        <f>IF(A148="","",IF(OR(J148="Cancelada",J148="Solicitud"),"No exigible",IF(M148="","Sin definir",IF(N148&gt;=M148,"Recibida",IF(N148&gt;0,"Parcial","Pendiente")))))</f>
        <v/>
      </c>
      <c r="V148" s="27">
        <f>IF(A148="","",IF(J148&lt;&gt;"Bloqueo provisional","",IF(K148="","Falta vencimiento",IF(K148&lt;TODAY(),"BLOQUEO VENCIDO",IF(K148=TODAY(),"Vence hoy","Vigente")))))</f>
        <v/>
      </c>
      <c r="W148" s="27">
        <f>IF(OR(A148="",R148="",S148="",E148="",D148&lt;=C148),"",IF(SUMPRODUCT(($A$2:$A$201&lt;&gt;A148)*($E$2:$E$201=E148)*(($J$2:$J$201="Bloqueo provisional")+($J$2:$J$201="Confirmada")+($J$2:$J$201="Realizada"))*($R$2:$R$201&lt;S148)*($S$2:$S$201&gt;R148))&gt;0,"CONFLICTO","Sin conflicto"))</f>
        <v/>
      </c>
      <c r="X148" s="27">
        <f>IF(A148="","",IF(OR(B148="",C148="",D148="",E148="",F148="",G148="",H148="",J148="",D148&lt;=C148,W148="CONFLICTO"),"REVISAR","Correcto"))</f>
        <v/>
      </c>
    </row>
    <row r="149">
      <c r="A149" s="21" t="n"/>
      <c r="B149" s="22" t="n"/>
      <c r="C149" s="43" t="n"/>
      <c r="D149" s="43" t="n"/>
      <c r="E149" s="21" t="n"/>
      <c r="F149" s="21" t="n"/>
      <c r="G149" s="21" t="n"/>
      <c r="H149" s="21" t="n"/>
      <c r="I149" s="21" t="n"/>
      <c r="J149" s="21" t="n"/>
      <c r="K149" s="22" t="n"/>
      <c r="L149" s="24" t="n"/>
      <c r="M149" s="24" t="n"/>
      <c r="N149" s="24" t="n"/>
      <c r="O149" s="22" t="n"/>
      <c r="P149" s="22" t="n"/>
      <c r="Q149" s="21" t="n"/>
      <c r="R149" s="44">
        <f>IF(OR(B149="",C149=""),"",B149+C149)</f>
        <v/>
      </c>
      <c r="S149" s="44">
        <f>IF(OR(B149="",D149=""),"",B149+D149)</f>
        <v/>
      </c>
      <c r="T149" s="26">
        <f>IF(L149="","",MAX(0,L149-IF(N149="",0,N149)))</f>
        <v/>
      </c>
      <c r="U149" s="27">
        <f>IF(A149="","",IF(OR(J149="Cancelada",J149="Solicitud"),"No exigible",IF(M149="","Sin definir",IF(N149&gt;=M149,"Recibida",IF(N149&gt;0,"Parcial","Pendiente")))))</f>
        <v/>
      </c>
      <c r="V149" s="27">
        <f>IF(A149="","",IF(J149&lt;&gt;"Bloqueo provisional","",IF(K149="","Falta vencimiento",IF(K149&lt;TODAY(),"BLOQUEO VENCIDO",IF(K149=TODAY(),"Vence hoy","Vigente")))))</f>
        <v/>
      </c>
      <c r="W149" s="27">
        <f>IF(OR(A149="",R149="",S149="",E149="",D149&lt;=C149),"",IF(SUMPRODUCT(($A$2:$A$201&lt;&gt;A149)*($E$2:$E$201=E149)*(($J$2:$J$201="Bloqueo provisional")+($J$2:$J$201="Confirmada")+($J$2:$J$201="Realizada"))*($R$2:$R$201&lt;S149)*($S$2:$S$201&gt;R149))&gt;0,"CONFLICTO","Sin conflicto"))</f>
        <v/>
      </c>
      <c r="X149" s="27">
        <f>IF(A149="","",IF(OR(B149="",C149="",D149="",E149="",F149="",G149="",H149="",J149="",D149&lt;=C149,W149="CONFLICTO"),"REVISAR","Correcto"))</f>
        <v/>
      </c>
    </row>
    <row r="150">
      <c r="A150" s="21" t="n"/>
      <c r="B150" s="22" t="n"/>
      <c r="C150" s="43" t="n"/>
      <c r="D150" s="43" t="n"/>
      <c r="E150" s="21" t="n"/>
      <c r="F150" s="21" t="n"/>
      <c r="G150" s="21" t="n"/>
      <c r="H150" s="21" t="n"/>
      <c r="I150" s="21" t="n"/>
      <c r="J150" s="21" t="n"/>
      <c r="K150" s="22" t="n"/>
      <c r="L150" s="24" t="n"/>
      <c r="M150" s="24" t="n"/>
      <c r="N150" s="24" t="n"/>
      <c r="O150" s="22" t="n"/>
      <c r="P150" s="22" t="n"/>
      <c r="Q150" s="21" t="n"/>
      <c r="R150" s="44">
        <f>IF(OR(B150="",C150=""),"",B150+C150)</f>
        <v/>
      </c>
      <c r="S150" s="44">
        <f>IF(OR(B150="",D150=""),"",B150+D150)</f>
        <v/>
      </c>
      <c r="T150" s="26">
        <f>IF(L150="","",MAX(0,L150-IF(N150="",0,N150)))</f>
        <v/>
      </c>
      <c r="U150" s="27">
        <f>IF(A150="","",IF(OR(J150="Cancelada",J150="Solicitud"),"No exigible",IF(M150="","Sin definir",IF(N150&gt;=M150,"Recibida",IF(N150&gt;0,"Parcial","Pendiente")))))</f>
        <v/>
      </c>
      <c r="V150" s="27">
        <f>IF(A150="","",IF(J150&lt;&gt;"Bloqueo provisional","",IF(K150="","Falta vencimiento",IF(K150&lt;TODAY(),"BLOQUEO VENCIDO",IF(K150=TODAY(),"Vence hoy","Vigente")))))</f>
        <v/>
      </c>
      <c r="W150" s="27">
        <f>IF(OR(A150="",R150="",S150="",E150="",D150&lt;=C150),"",IF(SUMPRODUCT(($A$2:$A$201&lt;&gt;A150)*($E$2:$E$201=E150)*(($J$2:$J$201="Bloqueo provisional")+($J$2:$J$201="Confirmada")+($J$2:$J$201="Realizada"))*($R$2:$R$201&lt;S150)*($S$2:$S$201&gt;R150))&gt;0,"CONFLICTO","Sin conflicto"))</f>
        <v/>
      </c>
      <c r="X150" s="27">
        <f>IF(A150="","",IF(OR(B150="",C150="",D150="",E150="",F150="",G150="",H150="",J150="",D150&lt;=C150,W150="CONFLICTO"),"REVISAR","Correcto"))</f>
        <v/>
      </c>
    </row>
    <row r="151">
      <c r="A151" s="21" t="n"/>
      <c r="B151" s="22" t="n"/>
      <c r="C151" s="43" t="n"/>
      <c r="D151" s="43" t="n"/>
      <c r="E151" s="21" t="n"/>
      <c r="F151" s="21" t="n"/>
      <c r="G151" s="21" t="n"/>
      <c r="H151" s="21" t="n"/>
      <c r="I151" s="21" t="n"/>
      <c r="J151" s="21" t="n"/>
      <c r="K151" s="22" t="n"/>
      <c r="L151" s="24" t="n"/>
      <c r="M151" s="24" t="n"/>
      <c r="N151" s="24" t="n"/>
      <c r="O151" s="22" t="n"/>
      <c r="P151" s="22" t="n"/>
      <c r="Q151" s="21" t="n"/>
      <c r="R151" s="44">
        <f>IF(OR(B151="",C151=""),"",B151+C151)</f>
        <v/>
      </c>
      <c r="S151" s="44">
        <f>IF(OR(B151="",D151=""),"",B151+D151)</f>
        <v/>
      </c>
      <c r="T151" s="26">
        <f>IF(L151="","",MAX(0,L151-IF(N151="",0,N151)))</f>
        <v/>
      </c>
      <c r="U151" s="27">
        <f>IF(A151="","",IF(OR(J151="Cancelada",J151="Solicitud"),"No exigible",IF(M151="","Sin definir",IF(N151&gt;=M151,"Recibida",IF(N151&gt;0,"Parcial","Pendiente")))))</f>
        <v/>
      </c>
      <c r="V151" s="27">
        <f>IF(A151="","",IF(J151&lt;&gt;"Bloqueo provisional","",IF(K151="","Falta vencimiento",IF(K151&lt;TODAY(),"BLOQUEO VENCIDO",IF(K151=TODAY(),"Vence hoy","Vigente")))))</f>
        <v/>
      </c>
      <c r="W151" s="27">
        <f>IF(OR(A151="",R151="",S151="",E151="",D151&lt;=C151),"",IF(SUMPRODUCT(($A$2:$A$201&lt;&gt;A151)*($E$2:$E$201=E151)*(($J$2:$J$201="Bloqueo provisional")+($J$2:$J$201="Confirmada")+($J$2:$J$201="Realizada"))*($R$2:$R$201&lt;S151)*($S$2:$S$201&gt;R151))&gt;0,"CONFLICTO","Sin conflicto"))</f>
        <v/>
      </c>
      <c r="X151" s="27">
        <f>IF(A151="","",IF(OR(B151="",C151="",D151="",E151="",F151="",G151="",H151="",J151="",D151&lt;=C151,W151="CONFLICTO"),"REVISAR","Correcto"))</f>
        <v/>
      </c>
    </row>
    <row r="152">
      <c r="A152" s="21" t="n"/>
      <c r="B152" s="22" t="n"/>
      <c r="C152" s="43" t="n"/>
      <c r="D152" s="43" t="n"/>
      <c r="E152" s="21" t="n"/>
      <c r="F152" s="21" t="n"/>
      <c r="G152" s="21" t="n"/>
      <c r="H152" s="21" t="n"/>
      <c r="I152" s="21" t="n"/>
      <c r="J152" s="21" t="n"/>
      <c r="K152" s="22" t="n"/>
      <c r="L152" s="24" t="n"/>
      <c r="M152" s="24" t="n"/>
      <c r="N152" s="24" t="n"/>
      <c r="O152" s="22" t="n"/>
      <c r="P152" s="22" t="n"/>
      <c r="Q152" s="21" t="n"/>
      <c r="R152" s="44">
        <f>IF(OR(B152="",C152=""),"",B152+C152)</f>
        <v/>
      </c>
      <c r="S152" s="44">
        <f>IF(OR(B152="",D152=""),"",B152+D152)</f>
        <v/>
      </c>
      <c r="T152" s="26">
        <f>IF(L152="","",MAX(0,L152-IF(N152="",0,N152)))</f>
        <v/>
      </c>
      <c r="U152" s="27">
        <f>IF(A152="","",IF(OR(J152="Cancelada",J152="Solicitud"),"No exigible",IF(M152="","Sin definir",IF(N152&gt;=M152,"Recibida",IF(N152&gt;0,"Parcial","Pendiente")))))</f>
        <v/>
      </c>
      <c r="V152" s="27">
        <f>IF(A152="","",IF(J152&lt;&gt;"Bloqueo provisional","",IF(K152="","Falta vencimiento",IF(K152&lt;TODAY(),"BLOQUEO VENCIDO",IF(K152=TODAY(),"Vence hoy","Vigente")))))</f>
        <v/>
      </c>
      <c r="W152" s="27">
        <f>IF(OR(A152="",R152="",S152="",E152="",D152&lt;=C152),"",IF(SUMPRODUCT(($A$2:$A$201&lt;&gt;A152)*($E$2:$E$201=E152)*(($J$2:$J$201="Bloqueo provisional")+($J$2:$J$201="Confirmada")+($J$2:$J$201="Realizada"))*($R$2:$R$201&lt;S152)*($S$2:$S$201&gt;R152))&gt;0,"CONFLICTO","Sin conflicto"))</f>
        <v/>
      </c>
      <c r="X152" s="27">
        <f>IF(A152="","",IF(OR(B152="",C152="",D152="",E152="",F152="",G152="",H152="",J152="",D152&lt;=C152,W152="CONFLICTO"),"REVISAR","Correcto"))</f>
        <v/>
      </c>
    </row>
    <row r="153">
      <c r="A153" s="21" t="n"/>
      <c r="B153" s="22" t="n"/>
      <c r="C153" s="43" t="n"/>
      <c r="D153" s="43" t="n"/>
      <c r="E153" s="21" t="n"/>
      <c r="F153" s="21" t="n"/>
      <c r="G153" s="21" t="n"/>
      <c r="H153" s="21" t="n"/>
      <c r="I153" s="21" t="n"/>
      <c r="J153" s="21" t="n"/>
      <c r="K153" s="22" t="n"/>
      <c r="L153" s="24" t="n"/>
      <c r="M153" s="24" t="n"/>
      <c r="N153" s="24" t="n"/>
      <c r="O153" s="22" t="n"/>
      <c r="P153" s="22" t="n"/>
      <c r="Q153" s="21" t="n"/>
      <c r="R153" s="44">
        <f>IF(OR(B153="",C153=""),"",B153+C153)</f>
        <v/>
      </c>
      <c r="S153" s="44">
        <f>IF(OR(B153="",D153=""),"",B153+D153)</f>
        <v/>
      </c>
      <c r="T153" s="26">
        <f>IF(L153="","",MAX(0,L153-IF(N153="",0,N153)))</f>
        <v/>
      </c>
      <c r="U153" s="27">
        <f>IF(A153="","",IF(OR(J153="Cancelada",J153="Solicitud"),"No exigible",IF(M153="","Sin definir",IF(N153&gt;=M153,"Recibida",IF(N153&gt;0,"Parcial","Pendiente")))))</f>
        <v/>
      </c>
      <c r="V153" s="27">
        <f>IF(A153="","",IF(J153&lt;&gt;"Bloqueo provisional","",IF(K153="","Falta vencimiento",IF(K153&lt;TODAY(),"BLOQUEO VENCIDO",IF(K153=TODAY(),"Vence hoy","Vigente")))))</f>
        <v/>
      </c>
      <c r="W153" s="27">
        <f>IF(OR(A153="",R153="",S153="",E153="",D153&lt;=C153),"",IF(SUMPRODUCT(($A$2:$A$201&lt;&gt;A153)*($E$2:$E$201=E153)*(($J$2:$J$201="Bloqueo provisional")+($J$2:$J$201="Confirmada")+($J$2:$J$201="Realizada"))*($R$2:$R$201&lt;S153)*($S$2:$S$201&gt;R153))&gt;0,"CONFLICTO","Sin conflicto"))</f>
        <v/>
      </c>
      <c r="X153" s="27">
        <f>IF(A153="","",IF(OR(B153="",C153="",D153="",E153="",F153="",G153="",H153="",J153="",D153&lt;=C153,W153="CONFLICTO"),"REVISAR","Correcto"))</f>
        <v/>
      </c>
    </row>
    <row r="154">
      <c r="A154" s="21" t="n"/>
      <c r="B154" s="22" t="n"/>
      <c r="C154" s="43" t="n"/>
      <c r="D154" s="43" t="n"/>
      <c r="E154" s="21" t="n"/>
      <c r="F154" s="21" t="n"/>
      <c r="G154" s="21" t="n"/>
      <c r="H154" s="21" t="n"/>
      <c r="I154" s="21" t="n"/>
      <c r="J154" s="21" t="n"/>
      <c r="K154" s="22" t="n"/>
      <c r="L154" s="24" t="n"/>
      <c r="M154" s="24" t="n"/>
      <c r="N154" s="24" t="n"/>
      <c r="O154" s="22" t="n"/>
      <c r="P154" s="22" t="n"/>
      <c r="Q154" s="21" t="n"/>
      <c r="R154" s="44">
        <f>IF(OR(B154="",C154=""),"",B154+C154)</f>
        <v/>
      </c>
      <c r="S154" s="44">
        <f>IF(OR(B154="",D154=""),"",B154+D154)</f>
        <v/>
      </c>
      <c r="T154" s="26">
        <f>IF(L154="","",MAX(0,L154-IF(N154="",0,N154)))</f>
        <v/>
      </c>
      <c r="U154" s="27">
        <f>IF(A154="","",IF(OR(J154="Cancelada",J154="Solicitud"),"No exigible",IF(M154="","Sin definir",IF(N154&gt;=M154,"Recibida",IF(N154&gt;0,"Parcial","Pendiente")))))</f>
        <v/>
      </c>
      <c r="V154" s="27">
        <f>IF(A154="","",IF(J154&lt;&gt;"Bloqueo provisional","",IF(K154="","Falta vencimiento",IF(K154&lt;TODAY(),"BLOQUEO VENCIDO",IF(K154=TODAY(),"Vence hoy","Vigente")))))</f>
        <v/>
      </c>
      <c r="W154" s="27">
        <f>IF(OR(A154="",R154="",S154="",E154="",D154&lt;=C154),"",IF(SUMPRODUCT(($A$2:$A$201&lt;&gt;A154)*($E$2:$E$201=E154)*(($J$2:$J$201="Bloqueo provisional")+($J$2:$J$201="Confirmada")+($J$2:$J$201="Realizada"))*($R$2:$R$201&lt;S154)*($S$2:$S$201&gt;R154))&gt;0,"CONFLICTO","Sin conflicto"))</f>
        <v/>
      </c>
      <c r="X154" s="27">
        <f>IF(A154="","",IF(OR(B154="",C154="",D154="",E154="",F154="",G154="",H154="",J154="",D154&lt;=C154,W154="CONFLICTO"),"REVISAR","Correcto"))</f>
        <v/>
      </c>
    </row>
    <row r="155">
      <c r="A155" s="21" t="n"/>
      <c r="B155" s="22" t="n"/>
      <c r="C155" s="43" t="n"/>
      <c r="D155" s="43" t="n"/>
      <c r="E155" s="21" t="n"/>
      <c r="F155" s="21" t="n"/>
      <c r="G155" s="21" t="n"/>
      <c r="H155" s="21" t="n"/>
      <c r="I155" s="21" t="n"/>
      <c r="J155" s="21" t="n"/>
      <c r="K155" s="22" t="n"/>
      <c r="L155" s="24" t="n"/>
      <c r="M155" s="24" t="n"/>
      <c r="N155" s="24" t="n"/>
      <c r="O155" s="22" t="n"/>
      <c r="P155" s="22" t="n"/>
      <c r="Q155" s="21" t="n"/>
      <c r="R155" s="44">
        <f>IF(OR(B155="",C155=""),"",B155+C155)</f>
        <v/>
      </c>
      <c r="S155" s="44">
        <f>IF(OR(B155="",D155=""),"",B155+D155)</f>
        <v/>
      </c>
      <c r="T155" s="26">
        <f>IF(L155="","",MAX(0,L155-IF(N155="",0,N155)))</f>
        <v/>
      </c>
      <c r="U155" s="27">
        <f>IF(A155="","",IF(OR(J155="Cancelada",J155="Solicitud"),"No exigible",IF(M155="","Sin definir",IF(N155&gt;=M155,"Recibida",IF(N155&gt;0,"Parcial","Pendiente")))))</f>
        <v/>
      </c>
      <c r="V155" s="27">
        <f>IF(A155="","",IF(J155&lt;&gt;"Bloqueo provisional","",IF(K155="","Falta vencimiento",IF(K155&lt;TODAY(),"BLOQUEO VENCIDO",IF(K155=TODAY(),"Vence hoy","Vigente")))))</f>
        <v/>
      </c>
      <c r="W155" s="27">
        <f>IF(OR(A155="",R155="",S155="",E155="",D155&lt;=C155),"",IF(SUMPRODUCT(($A$2:$A$201&lt;&gt;A155)*($E$2:$E$201=E155)*(($J$2:$J$201="Bloqueo provisional")+($J$2:$J$201="Confirmada")+($J$2:$J$201="Realizada"))*($R$2:$R$201&lt;S155)*($S$2:$S$201&gt;R155))&gt;0,"CONFLICTO","Sin conflicto"))</f>
        <v/>
      </c>
      <c r="X155" s="27">
        <f>IF(A155="","",IF(OR(B155="",C155="",D155="",E155="",F155="",G155="",H155="",J155="",D155&lt;=C155,W155="CONFLICTO"),"REVISAR","Correcto"))</f>
        <v/>
      </c>
    </row>
    <row r="156">
      <c r="A156" s="21" t="n"/>
      <c r="B156" s="22" t="n"/>
      <c r="C156" s="43" t="n"/>
      <c r="D156" s="43" t="n"/>
      <c r="E156" s="21" t="n"/>
      <c r="F156" s="21" t="n"/>
      <c r="G156" s="21" t="n"/>
      <c r="H156" s="21" t="n"/>
      <c r="I156" s="21" t="n"/>
      <c r="J156" s="21" t="n"/>
      <c r="K156" s="22" t="n"/>
      <c r="L156" s="24" t="n"/>
      <c r="M156" s="24" t="n"/>
      <c r="N156" s="24" t="n"/>
      <c r="O156" s="22" t="n"/>
      <c r="P156" s="22" t="n"/>
      <c r="Q156" s="21" t="n"/>
      <c r="R156" s="44">
        <f>IF(OR(B156="",C156=""),"",B156+C156)</f>
        <v/>
      </c>
      <c r="S156" s="44">
        <f>IF(OR(B156="",D156=""),"",B156+D156)</f>
        <v/>
      </c>
      <c r="T156" s="26">
        <f>IF(L156="","",MAX(0,L156-IF(N156="",0,N156)))</f>
        <v/>
      </c>
      <c r="U156" s="27">
        <f>IF(A156="","",IF(OR(J156="Cancelada",J156="Solicitud"),"No exigible",IF(M156="","Sin definir",IF(N156&gt;=M156,"Recibida",IF(N156&gt;0,"Parcial","Pendiente")))))</f>
        <v/>
      </c>
      <c r="V156" s="27">
        <f>IF(A156="","",IF(J156&lt;&gt;"Bloqueo provisional","",IF(K156="","Falta vencimiento",IF(K156&lt;TODAY(),"BLOQUEO VENCIDO",IF(K156=TODAY(),"Vence hoy","Vigente")))))</f>
        <v/>
      </c>
      <c r="W156" s="27">
        <f>IF(OR(A156="",R156="",S156="",E156="",D156&lt;=C156),"",IF(SUMPRODUCT(($A$2:$A$201&lt;&gt;A156)*($E$2:$E$201=E156)*(($J$2:$J$201="Bloqueo provisional")+($J$2:$J$201="Confirmada")+($J$2:$J$201="Realizada"))*($R$2:$R$201&lt;S156)*($S$2:$S$201&gt;R156))&gt;0,"CONFLICTO","Sin conflicto"))</f>
        <v/>
      </c>
      <c r="X156" s="27">
        <f>IF(A156="","",IF(OR(B156="",C156="",D156="",E156="",F156="",G156="",H156="",J156="",D156&lt;=C156,W156="CONFLICTO"),"REVISAR","Correcto"))</f>
        <v/>
      </c>
    </row>
    <row r="157">
      <c r="A157" s="21" t="n"/>
      <c r="B157" s="22" t="n"/>
      <c r="C157" s="43" t="n"/>
      <c r="D157" s="43" t="n"/>
      <c r="E157" s="21" t="n"/>
      <c r="F157" s="21" t="n"/>
      <c r="G157" s="21" t="n"/>
      <c r="H157" s="21" t="n"/>
      <c r="I157" s="21" t="n"/>
      <c r="J157" s="21" t="n"/>
      <c r="K157" s="22" t="n"/>
      <c r="L157" s="24" t="n"/>
      <c r="M157" s="24" t="n"/>
      <c r="N157" s="24" t="n"/>
      <c r="O157" s="22" t="n"/>
      <c r="P157" s="22" t="n"/>
      <c r="Q157" s="21" t="n"/>
      <c r="R157" s="44">
        <f>IF(OR(B157="",C157=""),"",B157+C157)</f>
        <v/>
      </c>
      <c r="S157" s="44">
        <f>IF(OR(B157="",D157=""),"",B157+D157)</f>
        <v/>
      </c>
      <c r="T157" s="26">
        <f>IF(L157="","",MAX(0,L157-IF(N157="",0,N157)))</f>
        <v/>
      </c>
      <c r="U157" s="27">
        <f>IF(A157="","",IF(OR(J157="Cancelada",J157="Solicitud"),"No exigible",IF(M157="","Sin definir",IF(N157&gt;=M157,"Recibida",IF(N157&gt;0,"Parcial","Pendiente")))))</f>
        <v/>
      </c>
      <c r="V157" s="27">
        <f>IF(A157="","",IF(J157&lt;&gt;"Bloqueo provisional","",IF(K157="","Falta vencimiento",IF(K157&lt;TODAY(),"BLOQUEO VENCIDO",IF(K157=TODAY(),"Vence hoy","Vigente")))))</f>
        <v/>
      </c>
      <c r="W157" s="27">
        <f>IF(OR(A157="",R157="",S157="",E157="",D157&lt;=C157),"",IF(SUMPRODUCT(($A$2:$A$201&lt;&gt;A157)*($E$2:$E$201=E157)*(($J$2:$J$201="Bloqueo provisional")+($J$2:$J$201="Confirmada")+($J$2:$J$201="Realizada"))*($R$2:$R$201&lt;S157)*($S$2:$S$201&gt;R157))&gt;0,"CONFLICTO","Sin conflicto"))</f>
        <v/>
      </c>
      <c r="X157" s="27">
        <f>IF(A157="","",IF(OR(B157="",C157="",D157="",E157="",F157="",G157="",H157="",J157="",D157&lt;=C157,W157="CONFLICTO"),"REVISAR","Correcto"))</f>
        <v/>
      </c>
    </row>
    <row r="158">
      <c r="A158" s="21" t="n"/>
      <c r="B158" s="22" t="n"/>
      <c r="C158" s="43" t="n"/>
      <c r="D158" s="43" t="n"/>
      <c r="E158" s="21" t="n"/>
      <c r="F158" s="21" t="n"/>
      <c r="G158" s="21" t="n"/>
      <c r="H158" s="21" t="n"/>
      <c r="I158" s="21" t="n"/>
      <c r="J158" s="21" t="n"/>
      <c r="K158" s="22" t="n"/>
      <c r="L158" s="24" t="n"/>
      <c r="M158" s="24" t="n"/>
      <c r="N158" s="24" t="n"/>
      <c r="O158" s="22" t="n"/>
      <c r="P158" s="22" t="n"/>
      <c r="Q158" s="21" t="n"/>
      <c r="R158" s="44">
        <f>IF(OR(B158="",C158=""),"",B158+C158)</f>
        <v/>
      </c>
      <c r="S158" s="44">
        <f>IF(OR(B158="",D158=""),"",B158+D158)</f>
        <v/>
      </c>
      <c r="T158" s="26">
        <f>IF(L158="","",MAX(0,L158-IF(N158="",0,N158)))</f>
        <v/>
      </c>
      <c r="U158" s="27">
        <f>IF(A158="","",IF(OR(J158="Cancelada",J158="Solicitud"),"No exigible",IF(M158="","Sin definir",IF(N158&gt;=M158,"Recibida",IF(N158&gt;0,"Parcial","Pendiente")))))</f>
        <v/>
      </c>
      <c r="V158" s="27">
        <f>IF(A158="","",IF(J158&lt;&gt;"Bloqueo provisional","",IF(K158="","Falta vencimiento",IF(K158&lt;TODAY(),"BLOQUEO VENCIDO",IF(K158=TODAY(),"Vence hoy","Vigente")))))</f>
        <v/>
      </c>
      <c r="W158" s="27">
        <f>IF(OR(A158="",R158="",S158="",E158="",D158&lt;=C158),"",IF(SUMPRODUCT(($A$2:$A$201&lt;&gt;A158)*($E$2:$E$201=E158)*(($J$2:$J$201="Bloqueo provisional")+($J$2:$J$201="Confirmada")+($J$2:$J$201="Realizada"))*($R$2:$R$201&lt;S158)*($S$2:$S$201&gt;R158))&gt;0,"CONFLICTO","Sin conflicto"))</f>
        <v/>
      </c>
      <c r="X158" s="27">
        <f>IF(A158="","",IF(OR(B158="",C158="",D158="",E158="",F158="",G158="",H158="",J158="",D158&lt;=C158,W158="CONFLICTO"),"REVISAR","Correcto"))</f>
        <v/>
      </c>
    </row>
    <row r="159">
      <c r="A159" s="21" t="n"/>
      <c r="B159" s="22" t="n"/>
      <c r="C159" s="43" t="n"/>
      <c r="D159" s="43" t="n"/>
      <c r="E159" s="21" t="n"/>
      <c r="F159" s="21" t="n"/>
      <c r="G159" s="21" t="n"/>
      <c r="H159" s="21" t="n"/>
      <c r="I159" s="21" t="n"/>
      <c r="J159" s="21" t="n"/>
      <c r="K159" s="22" t="n"/>
      <c r="L159" s="24" t="n"/>
      <c r="M159" s="24" t="n"/>
      <c r="N159" s="24" t="n"/>
      <c r="O159" s="22" t="n"/>
      <c r="P159" s="22" t="n"/>
      <c r="Q159" s="21" t="n"/>
      <c r="R159" s="44">
        <f>IF(OR(B159="",C159=""),"",B159+C159)</f>
        <v/>
      </c>
      <c r="S159" s="44">
        <f>IF(OR(B159="",D159=""),"",B159+D159)</f>
        <v/>
      </c>
      <c r="T159" s="26">
        <f>IF(L159="","",MAX(0,L159-IF(N159="",0,N159)))</f>
        <v/>
      </c>
      <c r="U159" s="27">
        <f>IF(A159="","",IF(OR(J159="Cancelada",J159="Solicitud"),"No exigible",IF(M159="","Sin definir",IF(N159&gt;=M159,"Recibida",IF(N159&gt;0,"Parcial","Pendiente")))))</f>
        <v/>
      </c>
      <c r="V159" s="27">
        <f>IF(A159="","",IF(J159&lt;&gt;"Bloqueo provisional","",IF(K159="","Falta vencimiento",IF(K159&lt;TODAY(),"BLOQUEO VENCIDO",IF(K159=TODAY(),"Vence hoy","Vigente")))))</f>
        <v/>
      </c>
      <c r="W159" s="27">
        <f>IF(OR(A159="",R159="",S159="",E159="",D159&lt;=C159),"",IF(SUMPRODUCT(($A$2:$A$201&lt;&gt;A159)*($E$2:$E$201=E159)*(($J$2:$J$201="Bloqueo provisional")+($J$2:$J$201="Confirmada")+($J$2:$J$201="Realizada"))*($R$2:$R$201&lt;S159)*($S$2:$S$201&gt;R159))&gt;0,"CONFLICTO","Sin conflicto"))</f>
        <v/>
      </c>
      <c r="X159" s="27">
        <f>IF(A159="","",IF(OR(B159="",C159="",D159="",E159="",F159="",G159="",H159="",J159="",D159&lt;=C159,W159="CONFLICTO"),"REVISAR","Correcto"))</f>
        <v/>
      </c>
    </row>
    <row r="160">
      <c r="A160" s="21" t="n"/>
      <c r="B160" s="22" t="n"/>
      <c r="C160" s="43" t="n"/>
      <c r="D160" s="43" t="n"/>
      <c r="E160" s="21" t="n"/>
      <c r="F160" s="21" t="n"/>
      <c r="G160" s="21" t="n"/>
      <c r="H160" s="21" t="n"/>
      <c r="I160" s="21" t="n"/>
      <c r="J160" s="21" t="n"/>
      <c r="K160" s="22" t="n"/>
      <c r="L160" s="24" t="n"/>
      <c r="M160" s="24" t="n"/>
      <c r="N160" s="24" t="n"/>
      <c r="O160" s="22" t="n"/>
      <c r="P160" s="22" t="n"/>
      <c r="Q160" s="21" t="n"/>
      <c r="R160" s="44">
        <f>IF(OR(B160="",C160=""),"",B160+C160)</f>
        <v/>
      </c>
      <c r="S160" s="44">
        <f>IF(OR(B160="",D160=""),"",B160+D160)</f>
        <v/>
      </c>
      <c r="T160" s="26">
        <f>IF(L160="","",MAX(0,L160-IF(N160="",0,N160)))</f>
        <v/>
      </c>
      <c r="U160" s="27">
        <f>IF(A160="","",IF(OR(J160="Cancelada",J160="Solicitud"),"No exigible",IF(M160="","Sin definir",IF(N160&gt;=M160,"Recibida",IF(N160&gt;0,"Parcial","Pendiente")))))</f>
        <v/>
      </c>
      <c r="V160" s="27">
        <f>IF(A160="","",IF(J160&lt;&gt;"Bloqueo provisional","",IF(K160="","Falta vencimiento",IF(K160&lt;TODAY(),"BLOQUEO VENCIDO",IF(K160=TODAY(),"Vence hoy","Vigente")))))</f>
        <v/>
      </c>
      <c r="W160" s="27">
        <f>IF(OR(A160="",R160="",S160="",E160="",D160&lt;=C160),"",IF(SUMPRODUCT(($A$2:$A$201&lt;&gt;A160)*($E$2:$E$201=E160)*(($J$2:$J$201="Bloqueo provisional")+($J$2:$J$201="Confirmada")+($J$2:$J$201="Realizada"))*($R$2:$R$201&lt;S160)*($S$2:$S$201&gt;R160))&gt;0,"CONFLICTO","Sin conflicto"))</f>
        <v/>
      </c>
      <c r="X160" s="27">
        <f>IF(A160="","",IF(OR(B160="",C160="",D160="",E160="",F160="",G160="",H160="",J160="",D160&lt;=C160,W160="CONFLICTO"),"REVISAR","Correcto"))</f>
        <v/>
      </c>
    </row>
    <row r="161">
      <c r="A161" s="21" t="n"/>
      <c r="B161" s="22" t="n"/>
      <c r="C161" s="43" t="n"/>
      <c r="D161" s="43" t="n"/>
      <c r="E161" s="21" t="n"/>
      <c r="F161" s="21" t="n"/>
      <c r="G161" s="21" t="n"/>
      <c r="H161" s="21" t="n"/>
      <c r="I161" s="21" t="n"/>
      <c r="J161" s="21" t="n"/>
      <c r="K161" s="22" t="n"/>
      <c r="L161" s="24" t="n"/>
      <c r="M161" s="24" t="n"/>
      <c r="N161" s="24" t="n"/>
      <c r="O161" s="22" t="n"/>
      <c r="P161" s="22" t="n"/>
      <c r="Q161" s="21" t="n"/>
      <c r="R161" s="44">
        <f>IF(OR(B161="",C161=""),"",B161+C161)</f>
        <v/>
      </c>
      <c r="S161" s="44">
        <f>IF(OR(B161="",D161=""),"",B161+D161)</f>
        <v/>
      </c>
      <c r="T161" s="26">
        <f>IF(L161="","",MAX(0,L161-IF(N161="",0,N161)))</f>
        <v/>
      </c>
      <c r="U161" s="27">
        <f>IF(A161="","",IF(OR(J161="Cancelada",J161="Solicitud"),"No exigible",IF(M161="","Sin definir",IF(N161&gt;=M161,"Recibida",IF(N161&gt;0,"Parcial","Pendiente")))))</f>
        <v/>
      </c>
      <c r="V161" s="27">
        <f>IF(A161="","",IF(J161&lt;&gt;"Bloqueo provisional","",IF(K161="","Falta vencimiento",IF(K161&lt;TODAY(),"BLOQUEO VENCIDO",IF(K161=TODAY(),"Vence hoy","Vigente")))))</f>
        <v/>
      </c>
      <c r="W161" s="27">
        <f>IF(OR(A161="",R161="",S161="",E161="",D161&lt;=C161),"",IF(SUMPRODUCT(($A$2:$A$201&lt;&gt;A161)*($E$2:$E$201=E161)*(($J$2:$J$201="Bloqueo provisional")+($J$2:$J$201="Confirmada")+($J$2:$J$201="Realizada"))*($R$2:$R$201&lt;S161)*($S$2:$S$201&gt;R161))&gt;0,"CONFLICTO","Sin conflicto"))</f>
        <v/>
      </c>
      <c r="X161" s="27">
        <f>IF(A161="","",IF(OR(B161="",C161="",D161="",E161="",F161="",G161="",H161="",J161="",D161&lt;=C161,W161="CONFLICTO"),"REVISAR","Correcto"))</f>
        <v/>
      </c>
    </row>
    <row r="162">
      <c r="A162" s="21" t="n"/>
      <c r="B162" s="22" t="n"/>
      <c r="C162" s="43" t="n"/>
      <c r="D162" s="43" t="n"/>
      <c r="E162" s="21" t="n"/>
      <c r="F162" s="21" t="n"/>
      <c r="G162" s="21" t="n"/>
      <c r="H162" s="21" t="n"/>
      <c r="I162" s="21" t="n"/>
      <c r="J162" s="21" t="n"/>
      <c r="K162" s="22" t="n"/>
      <c r="L162" s="24" t="n"/>
      <c r="M162" s="24" t="n"/>
      <c r="N162" s="24" t="n"/>
      <c r="O162" s="22" t="n"/>
      <c r="P162" s="22" t="n"/>
      <c r="Q162" s="21" t="n"/>
      <c r="R162" s="44">
        <f>IF(OR(B162="",C162=""),"",B162+C162)</f>
        <v/>
      </c>
      <c r="S162" s="44">
        <f>IF(OR(B162="",D162=""),"",B162+D162)</f>
        <v/>
      </c>
      <c r="T162" s="26">
        <f>IF(L162="","",MAX(0,L162-IF(N162="",0,N162)))</f>
        <v/>
      </c>
      <c r="U162" s="27">
        <f>IF(A162="","",IF(OR(J162="Cancelada",J162="Solicitud"),"No exigible",IF(M162="","Sin definir",IF(N162&gt;=M162,"Recibida",IF(N162&gt;0,"Parcial","Pendiente")))))</f>
        <v/>
      </c>
      <c r="V162" s="27">
        <f>IF(A162="","",IF(J162&lt;&gt;"Bloqueo provisional","",IF(K162="","Falta vencimiento",IF(K162&lt;TODAY(),"BLOQUEO VENCIDO",IF(K162=TODAY(),"Vence hoy","Vigente")))))</f>
        <v/>
      </c>
      <c r="W162" s="27">
        <f>IF(OR(A162="",R162="",S162="",E162="",D162&lt;=C162),"",IF(SUMPRODUCT(($A$2:$A$201&lt;&gt;A162)*($E$2:$E$201=E162)*(($J$2:$J$201="Bloqueo provisional")+($J$2:$J$201="Confirmada")+($J$2:$J$201="Realizada"))*($R$2:$R$201&lt;S162)*($S$2:$S$201&gt;R162))&gt;0,"CONFLICTO","Sin conflicto"))</f>
        <v/>
      </c>
      <c r="X162" s="27">
        <f>IF(A162="","",IF(OR(B162="",C162="",D162="",E162="",F162="",G162="",H162="",J162="",D162&lt;=C162,W162="CONFLICTO"),"REVISAR","Correcto"))</f>
        <v/>
      </c>
    </row>
    <row r="163">
      <c r="A163" s="21" t="n"/>
      <c r="B163" s="22" t="n"/>
      <c r="C163" s="43" t="n"/>
      <c r="D163" s="43" t="n"/>
      <c r="E163" s="21" t="n"/>
      <c r="F163" s="21" t="n"/>
      <c r="G163" s="21" t="n"/>
      <c r="H163" s="21" t="n"/>
      <c r="I163" s="21" t="n"/>
      <c r="J163" s="21" t="n"/>
      <c r="K163" s="22" t="n"/>
      <c r="L163" s="24" t="n"/>
      <c r="M163" s="24" t="n"/>
      <c r="N163" s="24" t="n"/>
      <c r="O163" s="22" t="n"/>
      <c r="P163" s="22" t="n"/>
      <c r="Q163" s="21" t="n"/>
      <c r="R163" s="44">
        <f>IF(OR(B163="",C163=""),"",B163+C163)</f>
        <v/>
      </c>
      <c r="S163" s="44">
        <f>IF(OR(B163="",D163=""),"",B163+D163)</f>
        <v/>
      </c>
      <c r="T163" s="26">
        <f>IF(L163="","",MAX(0,L163-IF(N163="",0,N163)))</f>
        <v/>
      </c>
      <c r="U163" s="27">
        <f>IF(A163="","",IF(OR(J163="Cancelada",J163="Solicitud"),"No exigible",IF(M163="","Sin definir",IF(N163&gt;=M163,"Recibida",IF(N163&gt;0,"Parcial","Pendiente")))))</f>
        <v/>
      </c>
      <c r="V163" s="27">
        <f>IF(A163="","",IF(J163&lt;&gt;"Bloqueo provisional","",IF(K163="","Falta vencimiento",IF(K163&lt;TODAY(),"BLOQUEO VENCIDO",IF(K163=TODAY(),"Vence hoy","Vigente")))))</f>
        <v/>
      </c>
      <c r="W163" s="27">
        <f>IF(OR(A163="",R163="",S163="",E163="",D163&lt;=C163),"",IF(SUMPRODUCT(($A$2:$A$201&lt;&gt;A163)*($E$2:$E$201=E163)*(($J$2:$J$201="Bloqueo provisional")+($J$2:$J$201="Confirmada")+($J$2:$J$201="Realizada"))*($R$2:$R$201&lt;S163)*($S$2:$S$201&gt;R163))&gt;0,"CONFLICTO","Sin conflicto"))</f>
        <v/>
      </c>
      <c r="X163" s="27">
        <f>IF(A163="","",IF(OR(B163="",C163="",D163="",E163="",F163="",G163="",H163="",J163="",D163&lt;=C163,W163="CONFLICTO"),"REVISAR","Correcto"))</f>
        <v/>
      </c>
    </row>
    <row r="164">
      <c r="A164" s="21" t="n"/>
      <c r="B164" s="22" t="n"/>
      <c r="C164" s="43" t="n"/>
      <c r="D164" s="43" t="n"/>
      <c r="E164" s="21" t="n"/>
      <c r="F164" s="21" t="n"/>
      <c r="G164" s="21" t="n"/>
      <c r="H164" s="21" t="n"/>
      <c r="I164" s="21" t="n"/>
      <c r="J164" s="21" t="n"/>
      <c r="K164" s="22" t="n"/>
      <c r="L164" s="24" t="n"/>
      <c r="M164" s="24" t="n"/>
      <c r="N164" s="24" t="n"/>
      <c r="O164" s="22" t="n"/>
      <c r="P164" s="22" t="n"/>
      <c r="Q164" s="21" t="n"/>
      <c r="R164" s="44">
        <f>IF(OR(B164="",C164=""),"",B164+C164)</f>
        <v/>
      </c>
      <c r="S164" s="44">
        <f>IF(OR(B164="",D164=""),"",B164+D164)</f>
        <v/>
      </c>
      <c r="T164" s="26">
        <f>IF(L164="","",MAX(0,L164-IF(N164="",0,N164)))</f>
        <v/>
      </c>
      <c r="U164" s="27">
        <f>IF(A164="","",IF(OR(J164="Cancelada",J164="Solicitud"),"No exigible",IF(M164="","Sin definir",IF(N164&gt;=M164,"Recibida",IF(N164&gt;0,"Parcial","Pendiente")))))</f>
        <v/>
      </c>
      <c r="V164" s="27">
        <f>IF(A164="","",IF(J164&lt;&gt;"Bloqueo provisional","",IF(K164="","Falta vencimiento",IF(K164&lt;TODAY(),"BLOQUEO VENCIDO",IF(K164=TODAY(),"Vence hoy","Vigente")))))</f>
        <v/>
      </c>
      <c r="W164" s="27">
        <f>IF(OR(A164="",R164="",S164="",E164="",D164&lt;=C164),"",IF(SUMPRODUCT(($A$2:$A$201&lt;&gt;A164)*($E$2:$E$201=E164)*(($J$2:$J$201="Bloqueo provisional")+($J$2:$J$201="Confirmada")+($J$2:$J$201="Realizada"))*($R$2:$R$201&lt;S164)*($S$2:$S$201&gt;R164))&gt;0,"CONFLICTO","Sin conflicto"))</f>
        <v/>
      </c>
      <c r="X164" s="27">
        <f>IF(A164="","",IF(OR(B164="",C164="",D164="",E164="",F164="",G164="",H164="",J164="",D164&lt;=C164,W164="CONFLICTO"),"REVISAR","Correcto"))</f>
        <v/>
      </c>
    </row>
    <row r="165">
      <c r="A165" s="21" t="n"/>
      <c r="B165" s="22" t="n"/>
      <c r="C165" s="43" t="n"/>
      <c r="D165" s="43" t="n"/>
      <c r="E165" s="21" t="n"/>
      <c r="F165" s="21" t="n"/>
      <c r="G165" s="21" t="n"/>
      <c r="H165" s="21" t="n"/>
      <c r="I165" s="21" t="n"/>
      <c r="J165" s="21" t="n"/>
      <c r="K165" s="22" t="n"/>
      <c r="L165" s="24" t="n"/>
      <c r="M165" s="24" t="n"/>
      <c r="N165" s="24" t="n"/>
      <c r="O165" s="22" t="n"/>
      <c r="P165" s="22" t="n"/>
      <c r="Q165" s="21" t="n"/>
      <c r="R165" s="44">
        <f>IF(OR(B165="",C165=""),"",B165+C165)</f>
        <v/>
      </c>
      <c r="S165" s="44">
        <f>IF(OR(B165="",D165=""),"",B165+D165)</f>
        <v/>
      </c>
      <c r="T165" s="26">
        <f>IF(L165="","",MAX(0,L165-IF(N165="",0,N165)))</f>
        <v/>
      </c>
      <c r="U165" s="27">
        <f>IF(A165="","",IF(OR(J165="Cancelada",J165="Solicitud"),"No exigible",IF(M165="","Sin definir",IF(N165&gt;=M165,"Recibida",IF(N165&gt;0,"Parcial","Pendiente")))))</f>
        <v/>
      </c>
      <c r="V165" s="27">
        <f>IF(A165="","",IF(J165&lt;&gt;"Bloqueo provisional","",IF(K165="","Falta vencimiento",IF(K165&lt;TODAY(),"BLOQUEO VENCIDO",IF(K165=TODAY(),"Vence hoy","Vigente")))))</f>
        <v/>
      </c>
      <c r="W165" s="27">
        <f>IF(OR(A165="",R165="",S165="",E165="",D165&lt;=C165),"",IF(SUMPRODUCT(($A$2:$A$201&lt;&gt;A165)*($E$2:$E$201=E165)*(($J$2:$J$201="Bloqueo provisional")+($J$2:$J$201="Confirmada")+($J$2:$J$201="Realizada"))*($R$2:$R$201&lt;S165)*($S$2:$S$201&gt;R165))&gt;0,"CONFLICTO","Sin conflicto"))</f>
        <v/>
      </c>
      <c r="X165" s="27">
        <f>IF(A165="","",IF(OR(B165="",C165="",D165="",E165="",F165="",G165="",H165="",J165="",D165&lt;=C165,W165="CONFLICTO"),"REVISAR","Correcto"))</f>
        <v/>
      </c>
    </row>
    <row r="166">
      <c r="A166" s="21" t="n"/>
      <c r="B166" s="22" t="n"/>
      <c r="C166" s="43" t="n"/>
      <c r="D166" s="43" t="n"/>
      <c r="E166" s="21" t="n"/>
      <c r="F166" s="21" t="n"/>
      <c r="G166" s="21" t="n"/>
      <c r="H166" s="21" t="n"/>
      <c r="I166" s="21" t="n"/>
      <c r="J166" s="21" t="n"/>
      <c r="K166" s="22" t="n"/>
      <c r="L166" s="24" t="n"/>
      <c r="M166" s="24" t="n"/>
      <c r="N166" s="24" t="n"/>
      <c r="O166" s="22" t="n"/>
      <c r="P166" s="22" t="n"/>
      <c r="Q166" s="21" t="n"/>
      <c r="R166" s="44">
        <f>IF(OR(B166="",C166=""),"",B166+C166)</f>
        <v/>
      </c>
      <c r="S166" s="44">
        <f>IF(OR(B166="",D166=""),"",B166+D166)</f>
        <v/>
      </c>
      <c r="T166" s="26">
        <f>IF(L166="","",MAX(0,L166-IF(N166="",0,N166)))</f>
        <v/>
      </c>
      <c r="U166" s="27">
        <f>IF(A166="","",IF(OR(J166="Cancelada",J166="Solicitud"),"No exigible",IF(M166="","Sin definir",IF(N166&gt;=M166,"Recibida",IF(N166&gt;0,"Parcial","Pendiente")))))</f>
        <v/>
      </c>
      <c r="V166" s="27">
        <f>IF(A166="","",IF(J166&lt;&gt;"Bloqueo provisional","",IF(K166="","Falta vencimiento",IF(K166&lt;TODAY(),"BLOQUEO VENCIDO",IF(K166=TODAY(),"Vence hoy","Vigente")))))</f>
        <v/>
      </c>
      <c r="W166" s="27">
        <f>IF(OR(A166="",R166="",S166="",E166="",D166&lt;=C166),"",IF(SUMPRODUCT(($A$2:$A$201&lt;&gt;A166)*($E$2:$E$201=E166)*(($J$2:$J$201="Bloqueo provisional")+($J$2:$J$201="Confirmada")+($J$2:$J$201="Realizada"))*($R$2:$R$201&lt;S166)*($S$2:$S$201&gt;R166))&gt;0,"CONFLICTO","Sin conflicto"))</f>
        <v/>
      </c>
      <c r="X166" s="27">
        <f>IF(A166="","",IF(OR(B166="",C166="",D166="",E166="",F166="",G166="",H166="",J166="",D166&lt;=C166,W166="CONFLICTO"),"REVISAR","Correcto"))</f>
        <v/>
      </c>
    </row>
    <row r="167">
      <c r="A167" s="21" t="n"/>
      <c r="B167" s="22" t="n"/>
      <c r="C167" s="43" t="n"/>
      <c r="D167" s="43" t="n"/>
      <c r="E167" s="21" t="n"/>
      <c r="F167" s="21" t="n"/>
      <c r="G167" s="21" t="n"/>
      <c r="H167" s="21" t="n"/>
      <c r="I167" s="21" t="n"/>
      <c r="J167" s="21" t="n"/>
      <c r="K167" s="22" t="n"/>
      <c r="L167" s="24" t="n"/>
      <c r="M167" s="24" t="n"/>
      <c r="N167" s="24" t="n"/>
      <c r="O167" s="22" t="n"/>
      <c r="P167" s="22" t="n"/>
      <c r="Q167" s="21" t="n"/>
      <c r="R167" s="44">
        <f>IF(OR(B167="",C167=""),"",B167+C167)</f>
        <v/>
      </c>
      <c r="S167" s="44">
        <f>IF(OR(B167="",D167=""),"",B167+D167)</f>
        <v/>
      </c>
      <c r="T167" s="26">
        <f>IF(L167="","",MAX(0,L167-IF(N167="",0,N167)))</f>
        <v/>
      </c>
      <c r="U167" s="27">
        <f>IF(A167="","",IF(OR(J167="Cancelada",J167="Solicitud"),"No exigible",IF(M167="","Sin definir",IF(N167&gt;=M167,"Recibida",IF(N167&gt;0,"Parcial","Pendiente")))))</f>
        <v/>
      </c>
      <c r="V167" s="27">
        <f>IF(A167="","",IF(J167&lt;&gt;"Bloqueo provisional","",IF(K167="","Falta vencimiento",IF(K167&lt;TODAY(),"BLOQUEO VENCIDO",IF(K167=TODAY(),"Vence hoy","Vigente")))))</f>
        <v/>
      </c>
      <c r="W167" s="27">
        <f>IF(OR(A167="",R167="",S167="",E167="",D167&lt;=C167),"",IF(SUMPRODUCT(($A$2:$A$201&lt;&gt;A167)*($E$2:$E$201=E167)*(($J$2:$J$201="Bloqueo provisional")+($J$2:$J$201="Confirmada")+($J$2:$J$201="Realizada"))*($R$2:$R$201&lt;S167)*($S$2:$S$201&gt;R167))&gt;0,"CONFLICTO","Sin conflicto"))</f>
        <v/>
      </c>
      <c r="X167" s="27">
        <f>IF(A167="","",IF(OR(B167="",C167="",D167="",E167="",F167="",G167="",H167="",J167="",D167&lt;=C167,W167="CONFLICTO"),"REVISAR","Correcto"))</f>
        <v/>
      </c>
    </row>
    <row r="168">
      <c r="A168" s="21" t="n"/>
      <c r="B168" s="22" t="n"/>
      <c r="C168" s="43" t="n"/>
      <c r="D168" s="43" t="n"/>
      <c r="E168" s="21" t="n"/>
      <c r="F168" s="21" t="n"/>
      <c r="G168" s="21" t="n"/>
      <c r="H168" s="21" t="n"/>
      <c r="I168" s="21" t="n"/>
      <c r="J168" s="21" t="n"/>
      <c r="K168" s="22" t="n"/>
      <c r="L168" s="24" t="n"/>
      <c r="M168" s="24" t="n"/>
      <c r="N168" s="24" t="n"/>
      <c r="O168" s="22" t="n"/>
      <c r="P168" s="22" t="n"/>
      <c r="Q168" s="21" t="n"/>
      <c r="R168" s="44">
        <f>IF(OR(B168="",C168=""),"",B168+C168)</f>
        <v/>
      </c>
      <c r="S168" s="44">
        <f>IF(OR(B168="",D168=""),"",B168+D168)</f>
        <v/>
      </c>
      <c r="T168" s="26">
        <f>IF(L168="","",MAX(0,L168-IF(N168="",0,N168)))</f>
        <v/>
      </c>
      <c r="U168" s="27">
        <f>IF(A168="","",IF(OR(J168="Cancelada",J168="Solicitud"),"No exigible",IF(M168="","Sin definir",IF(N168&gt;=M168,"Recibida",IF(N168&gt;0,"Parcial","Pendiente")))))</f>
        <v/>
      </c>
      <c r="V168" s="27">
        <f>IF(A168="","",IF(J168&lt;&gt;"Bloqueo provisional","",IF(K168="","Falta vencimiento",IF(K168&lt;TODAY(),"BLOQUEO VENCIDO",IF(K168=TODAY(),"Vence hoy","Vigente")))))</f>
        <v/>
      </c>
      <c r="W168" s="27">
        <f>IF(OR(A168="",R168="",S168="",E168="",D168&lt;=C168),"",IF(SUMPRODUCT(($A$2:$A$201&lt;&gt;A168)*($E$2:$E$201=E168)*(($J$2:$J$201="Bloqueo provisional")+($J$2:$J$201="Confirmada")+($J$2:$J$201="Realizada"))*($R$2:$R$201&lt;S168)*($S$2:$S$201&gt;R168))&gt;0,"CONFLICTO","Sin conflicto"))</f>
        <v/>
      </c>
      <c r="X168" s="27">
        <f>IF(A168="","",IF(OR(B168="",C168="",D168="",E168="",F168="",G168="",H168="",J168="",D168&lt;=C168,W168="CONFLICTO"),"REVISAR","Correcto"))</f>
        <v/>
      </c>
    </row>
    <row r="169">
      <c r="A169" s="21" t="n"/>
      <c r="B169" s="22" t="n"/>
      <c r="C169" s="43" t="n"/>
      <c r="D169" s="43" t="n"/>
      <c r="E169" s="21" t="n"/>
      <c r="F169" s="21" t="n"/>
      <c r="G169" s="21" t="n"/>
      <c r="H169" s="21" t="n"/>
      <c r="I169" s="21" t="n"/>
      <c r="J169" s="21" t="n"/>
      <c r="K169" s="22" t="n"/>
      <c r="L169" s="24" t="n"/>
      <c r="M169" s="24" t="n"/>
      <c r="N169" s="24" t="n"/>
      <c r="O169" s="22" t="n"/>
      <c r="P169" s="22" t="n"/>
      <c r="Q169" s="21" t="n"/>
      <c r="R169" s="44">
        <f>IF(OR(B169="",C169=""),"",B169+C169)</f>
        <v/>
      </c>
      <c r="S169" s="44">
        <f>IF(OR(B169="",D169=""),"",B169+D169)</f>
        <v/>
      </c>
      <c r="T169" s="26">
        <f>IF(L169="","",MAX(0,L169-IF(N169="",0,N169)))</f>
        <v/>
      </c>
      <c r="U169" s="27">
        <f>IF(A169="","",IF(OR(J169="Cancelada",J169="Solicitud"),"No exigible",IF(M169="","Sin definir",IF(N169&gt;=M169,"Recibida",IF(N169&gt;0,"Parcial","Pendiente")))))</f>
        <v/>
      </c>
      <c r="V169" s="27">
        <f>IF(A169="","",IF(J169&lt;&gt;"Bloqueo provisional","",IF(K169="","Falta vencimiento",IF(K169&lt;TODAY(),"BLOQUEO VENCIDO",IF(K169=TODAY(),"Vence hoy","Vigente")))))</f>
        <v/>
      </c>
      <c r="W169" s="27">
        <f>IF(OR(A169="",R169="",S169="",E169="",D169&lt;=C169),"",IF(SUMPRODUCT(($A$2:$A$201&lt;&gt;A169)*($E$2:$E$201=E169)*(($J$2:$J$201="Bloqueo provisional")+($J$2:$J$201="Confirmada")+($J$2:$J$201="Realizada"))*($R$2:$R$201&lt;S169)*($S$2:$S$201&gt;R169))&gt;0,"CONFLICTO","Sin conflicto"))</f>
        <v/>
      </c>
      <c r="X169" s="27">
        <f>IF(A169="","",IF(OR(B169="",C169="",D169="",E169="",F169="",G169="",H169="",J169="",D169&lt;=C169,W169="CONFLICTO"),"REVISAR","Correcto"))</f>
        <v/>
      </c>
    </row>
    <row r="170">
      <c r="A170" s="21" t="n"/>
      <c r="B170" s="22" t="n"/>
      <c r="C170" s="43" t="n"/>
      <c r="D170" s="43" t="n"/>
      <c r="E170" s="21" t="n"/>
      <c r="F170" s="21" t="n"/>
      <c r="G170" s="21" t="n"/>
      <c r="H170" s="21" t="n"/>
      <c r="I170" s="21" t="n"/>
      <c r="J170" s="21" t="n"/>
      <c r="K170" s="22" t="n"/>
      <c r="L170" s="24" t="n"/>
      <c r="M170" s="24" t="n"/>
      <c r="N170" s="24" t="n"/>
      <c r="O170" s="22" t="n"/>
      <c r="P170" s="22" t="n"/>
      <c r="Q170" s="21" t="n"/>
      <c r="R170" s="44">
        <f>IF(OR(B170="",C170=""),"",B170+C170)</f>
        <v/>
      </c>
      <c r="S170" s="44">
        <f>IF(OR(B170="",D170=""),"",B170+D170)</f>
        <v/>
      </c>
      <c r="T170" s="26">
        <f>IF(L170="","",MAX(0,L170-IF(N170="",0,N170)))</f>
        <v/>
      </c>
      <c r="U170" s="27">
        <f>IF(A170="","",IF(OR(J170="Cancelada",J170="Solicitud"),"No exigible",IF(M170="","Sin definir",IF(N170&gt;=M170,"Recibida",IF(N170&gt;0,"Parcial","Pendiente")))))</f>
        <v/>
      </c>
      <c r="V170" s="27">
        <f>IF(A170="","",IF(J170&lt;&gt;"Bloqueo provisional","",IF(K170="","Falta vencimiento",IF(K170&lt;TODAY(),"BLOQUEO VENCIDO",IF(K170=TODAY(),"Vence hoy","Vigente")))))</f>
        <v/>
      </c>
      <c r="W170" s="27">
        <f>IF(OR(A170="",R170="",S170="",E170="",D170&lt;=C170),"",IF(SUMPRODUCT(($A$2:$A$201&lt;&gt;A170)*($E$2:$E$201=E170)*(($J$2:$J$201="Bloqueo provisional")+($J$2:$J$201="Confirmada")+($J$2:$J$201="Realizada"))*($R$2:$R$201&lt;S170)*($S$2:$S$201&gt;R170))&gt;0,"CONFLICTO","Sin conflicto"))</f>
        <v/>
      </c>
      <c r="X170" s="27">
        <f>IF(A170="","",IF(OR(B170="",C170="",D170="",E170="",F170="",G170="",H170="",J170="",D170&lt;=C170,W170="CONFLICTO"),"REVISAR","Correcto"))</f>
        <v/>
      </c>
    </row>
    <row r="171">
      <c r="A171" s="21" t="n"/>
      <c r="B171" s="22" t="n"/>
      <c r="C171" s="43" t="n"/>
      <c r="D171" s="43" t="n"/>
      <c r="E171" s="21" t="n"/>
      <c r="F171" s="21" t="n"/>
      <c r="G171" s="21" t="n"/>
      <c r="H171" s="21" t="n"/>
      <c r="I171" s="21" t="n"/>
      <c r="J171" s="21" t="n"/>
      <c r="K171" s="22" t="n"/>
      <c r="L171" s="24" t="n"/>
      <c r="M171" s="24" t="n"/>
      <c r="N171" s="24" t="n"/>
      <c r="O171" s="22" t="n"/>
      <c r="P171" s="22" t="n"/>
      <c r="Q171" s="21" t="n"/>
      <c r="R171" s="44">
        <f>IF(OR(B171="",C171=""),"",B171+C171)</f>
        <v/>
      </c>
      <c r="S171" s="44">
        <f>IF(OR(B171="",D171=""),"",B171+D171)</f>
        <v/>
      </c>
      <c r="T171" s="26">
        <f>IF(L171="","",MAX(0,L171-IF(N171="",0,N171)))</f>
        <v/>
      </c>
      <c r="U171" s="27">
        <f>IF(A171="","",IF(OR(J171="Cancelada",J171="Solicitud"),"No exigible",IF(M171="","Sin definir",IF(N171&gt;=M171,"Recibida",IF(N171&gt;0,"Parcial","Pendiente")))))</f>
        <v/>
      </c>
      <c r="V171" s="27">
        <f>IF(A171="","",IF(J171&lt;&gt;"Bloqueo provisional","",IF(K171="","Falta vencimiento",IF(K171&lt;TODAY(),"BLOQUEO VENCIDO",IF(K171=TODAY(),"Vence hoy","Vigente")))))</f>
        <v/>
      </c>
      <c r="W171" s="27">
        <f>IF(OR(A171="",R171="",S171="",E171="",D171&lt;=C171),"",IF(SUMPRODUCT(($A$2:$A$201&lt;&gt;A171)*($E$2:$E$201=E171)*(($J$2:$J$201="Bloqueo provisional")+($J$2:$J$201="Confirmada")+($J$2:$J$201="Realizada"))*($R$2:$R$201&lt;S171)*($S$2:$S$201&gt;R171))&gt;0,"CONFLICTO","Sin conflicto"))</f>
        <v/>
      </c>
      <c r="X171" s="27">
        <f>IF(A171="","",IF(OR(B171="",C171="",D171="",E171="",F171="",G171="",H171="",J171="",D171&lt;=C171,W171="CONFLICTO"),"REVISAR","Correcto"))</f>
        <v/>
      </c>
    </row>
    <row r="172">
      <c r="A172" s="21" t="n"/>
      <c r="B172" s="22" t="n"/>
      <c r="C172" s="43" t="n"/>
      <c r="D172" s="43" t="n"/>
      <c r="E172" s="21" t="n"/>
      <c r="F172" s="21" t="n"/>
      <c r="G172" s="21" t="n"/>
      <c r="H172" s="21" t="n"/>
      <c r="I172" s="21" t="n"/>
      <c r="J172" s="21" t="n"/>
      <c r="K172" s="22" t="n"/>
      <c r="L172" s="24" t="n"/>
      <c r="M172" s="24" t="n"/>
      <c r="N172" s="24" t="n"/>
      <c r="O172" s="22" t="n"/>
      <c r="P172" s="22" t="n"/>
      <c r="Q172" s="21" t="n"/>
      <c r="R172" s="44">
        <f>IF(OR(B172="",C172=""),"",B172+C172)</f>
        <v/>
      </c>
      <c r="S172" s="44">
        <f>IF(OR(B172="",D172=""),"",B172+D172)</f>
        <v/>
      </c>
      <c r="T172" s="26">
        <f>IF(L172="","",MAX(0,L172-IF(N172="",0,N172)))</f>
        <v/>
      </c>
      <c r="U172" s="27">
        <f>IF(A172="","",IF(OR(J172="Cancelada",J172="Solicitud"),"No exigible",IF(M172="","Sin definir",IF(N172&gt;=M172,"Recibida",IF(N172&gt;0,"Parcial","Pendiente")))))</f>
        <v/>
      </c>
      <c r="V172" s="27">
        <f>IF(A172="","",IF(J172&lt;&gt;"Bloqueo provisional","",IF(K172="","Falta vencimiento",IF(K172&lt;TODAY(),"BLOQUEO VENCIDO",IF(K172=TODAY(),"Vence hoy","Vigente")))))</f>
        <v/>
      </c>
      <c r="W172" s="27">
        <f>IF(OR(A172="",R172="",S172="",E172="",D172&lt;=C172),"",IF(SUMPRODUCT(($A$2:$A$201&lt;&gt;A172)*($E$2:$E$201=E172)*(($J$2:$J$201="Bloqueo provisional")+($J$2:$J$201="Confirmada")+($J$2:$J$201="Realizada"))*($R$2:$R$201&lt;S172)*($S$2:$S$201&gt;R172))&gt;0,"CONFLICTO","Sin conflicto"))</f>
        <v/>
      </c>
      <c r="X172" s="27">
        <f>IF(A172="","",IF(OR(B172="",C172="",D172="",E172="",F172="",G172="",H172="",J172="",D172&lt;=C172,W172="CONFLICTO"),"REVISAR","Correcto"))</f>
        <v/>
      </c>
    </row>
    <row r="173">
      <c r="A173" s="21" t="n"/>
      <c r="B173" s="22" t="n"/>
      <c r="C173" s="43" t="n"/>
      <c r="D173" s="43" t="n"/>
      <c r="E173" s="21" t="n"/>
      <c r="F173" s="21" t="n"/>
      <c r="G173" s="21" t="n"/>
      <c r="H173" s="21" t="n"/>
      <c r="I173" s="21" t="n"/>
      <c r="J173" s="21" t="n"/>
      <c r="K173" s="22" t="n"/>
      <c r="L173" s="24" t="n"/>
      <c r="M173" s="24" t="n"/>
      <c r="N173" s="24" t="n"/>
      <c r="O173" s="22" t="n"/>
      <c r="P173" s="22" t="n"/>
      <c r="Q173" s="21" t="n"/>
      <c r="R173" s="44">
        <f>IF(OR(B173="",C173=""),"",B173+C173)</f>
        <v/>
      </c>
      <c r="S173" s="44">
        <f>IF(OR(B173="",D173=""),"",B173+D173)</f>
        <v/>
      </c>
      <c r="T173" s="26">
        <f>IF(L173="","",MAX(0,L173-IF(N173="",0,N173)))</f>
        <v/>
      </c>
      <c r="U173" s="27">
        <f>IF(A173="","",IF(OR(J173="Cancelada",J173="Solicitud"),"No exigible",IF(M173="","Sin definir",IF(N173&gt;=M173,"Recibida",IF(N173&gt;0,"Parcial","Pendiente")))))</f>
        <v/>
      </c>
      <c r="V173" s="27">
        <f>IF(A173="","",IF(J173&lt;&gt;"Bloqueo provisional","",IF(K173="","Falta vencimiento",IF(K173&lt;TODAY(),"BLOQUEO VENCIDO",IF(K173=TODAY(),"Vence hoy","Vigente")))))</f>
        <v/>
      </c>
      <c r="W173" s="27">
        <f>IF(OR(A173="",R173="",S173="",E173="",D173&lt;=C173),"",IF(SUMPRODUCT(($A$2:$A$201&lt;&gt;A173)*($E$2:$E$201=E173)*(($J$2:$J$201="Bloqueo provisional")+($J$2:$J$201="Confirmada")+($J$2:$J$201="Realizada"))*($R$2:$R$201&lt;S173)*($S$2:$S$201&gt;R173))&gt;0,"CONFLICTO","Sin conflicto"))</f>
        <v/>
      </c>
      <c r="X173" s="27">
        <f>IF(A173="","",IF(OR(B173="",C173="",D173="",E173="",F173="",G173="",H173="",J173="",D173&lt;=C173,W173="CONFLICTO"),"REVISAR","Correcto"))</f>
        <v/>
      </c>
    </row>
    <row r="174">
      <c r="A174" s="21" t="n"/>
      <c r="B174" s="22" t="n"/>
      <c r="C174" s="43" t="n"/>
      <c r="D174" s="43" t="n"/>
      <c r="E174" s="21" t="n"/>
      <c r="F174" s="21" t="n"/>
      <c r="G174" s="21" t="n"/>
      <c r="H174" s="21" t="n"/>
      <c r="I174" s="21" t="n"/>
      <c r="J174" s="21" t="n"/>
      <c r="K174" s="22" t="n"/>
      <c r="L174" s="24" t="n"/>
      <c r="M174" s="24" t="n"/>
      <c r="N174" s="24" t="n"/>
      <c r="O174" s="22" t="n"/>
      <c r="P174" s="22" t="n"/>
      <c r="Q174" s="21" t="n"/>
      <c r="R174" s="44">
        <f>IF(OR(B174="",C174=""),"",B174+C174)</f>
        <v/>
      </c>
      <c r="S174" s="44">
        <f>IF(OR(B174="",D174=""),"",B174+D174)</f>
        <v/>
      </c>
      <c r="T174" s="26">
        <f>IF(L174="","",MAX(0,L174-IF(N174="",0,N174)))</f>
        <v/>
      </c>
      <c r="U174" s="27">
        <f>IF(A174="","",IF(OR(J174="Cancelada",J174="Solicitud"),"No exigible",IF(M174="","Sin definir",IF(N174&gt;=M174,"Recibida",IF(N174&gt;0,"Parcial","Pendiente")))))</f>
        <v/>
      </c>
      <c r="V174" s="27">
        <f>IF(A174="","",IF(J174&lt;&gt;"Bloqueo provisional","",IF(K174="","Falta vencimiento",IF(K174&lt;TODAY(),"BLOQUEO VENCIDO",IF(K174=TODAY(),"Vence hoy","Vigente")))))</f>
        <v/>
      </c>
      <c r="W174" s="27">
        <f>IF(OR(A174="",R174="",S174="",E174="",D174&lt;=C174),"",IF(SUMPRODUCT(($A$2:$A$201&lt;&gt;A174)*($E$2:$E$201=E174)*(($J$2:$J$201="Bloqueo provisional")+($J$2:$J$201="Confirmada")+($J$2:$J$201="Realizada"))*($R$2:$R$201&lt;S174)*($S$2:$S$201&gt;R174))&gt;0,"CONFLICTO","Sin conflicto"))</f>
        <v/>
      </c>
      <c r="X174" s="27">
        <f>IF(A174="","",IF(OR(B174="",C174="",D174="",E174="",F174="",G174="",H174="",J174="",D174&lt;=C174,W174="CONFLICTO"),"REVISAR","Correcto"))</f>
        <v/>
      </c>
    </row>
    <row r="175">
      <c r="A175" s="21" t="n"/>
      <c r="B175" s="22" t="n"/>
      <c r="C175" s="43" t="n"/>
      <c r="D175" s="43" t="n"/>
      <c r="E175" s="21" t="n"/>
      <c r="F175" s="21" t="n"/>
      <c r="G175" s="21" t="n"/>
      <c r="H175" s="21" t="n"/>
      <c r="I175" s="21" t="n"/>
      <c r="J175" s="21" t="n"/>
      <c r="K175" s="22" t="n"/>
      <c r="L175" s="24" t="n"/>
      <c r="M175" s="24" t="n"/>
      <c r="N175" s="24" t="n"/>
      <c r="O175" s="22" t="n"/>
      <c r="P175" s="22" t="n"/>
      <c r="Q175" s="21" t="n"/>
      <c r="R175" s="44">
        <f>IF(OR(B175="",C175=""),"",B175+C175)</f>
        <v/>
      </c>
      <c r="S175" s="44">
        <f>IF(OR(B175="",D175=""),"",B175+D175)</f>
        <v/>
      </c>
      <c r="T175" s="26">
        <f>IF(L175="","",MAX(0,L175-IF(N175="",0,N175)))</f>
        <v/>
      </c>
      <c r="U175" s="27">
        <f>IF(A175="","",IF(OR(J175="Cancelada",J175="Solicitud"),"No exigible",IF(M175="","Sin definir",IF(N175&gt;=M175,"Recibida",IF(N175&gt;0,"Parcial","Pendiente")))))</f>
        <v/>
      </c>
      <c r="V175" s="27">
        <f>IF(A175="","",IF(J175&lt;&gt;"Bloqueo provisional","",IF(K175="","Falta vencimiento",IF(K175&lt;TODAY(),"BLOQUEO VENCIDO",IF(K175=TODAY(),"Vence hoy","Vigente")))))</f>
        <v/>
      </c>
      <c r="W175" s="27">
        <f>IF(OR(A175="",R175="",S175="",E175="",D175&lt;=C175),"",IF(SUMPRODUCT(($A$2:$A$201&lt;&gt;A175)*($E$2:$E$201=E175)*(($J$2:$J$201="Bloqueo provisional")+($J$2:$J$201="Confirmada")+($J$2:$J$201="Realizada"))*($R$2:$R$201&lt;S175)*($S$2:$S$201&gt;R175))&gt;0,"CONFLICTO","Sin conflicto"))</f>
        <v/>
      </c>
      <c r="X175" s="27">
        <f>IF(A175="","",IF(OR(B175="",C175="",D175="",E175="",F175="",G175="",H175="",J175="",D175&lt;=C175,W175="CONFLICTO"),"REVISAR","Correcto"))</f>
        <v/>
      </c>
    </row>
    <row r="176">
      <c r="A176" s="21" t="n"/>
      <c r="B176" s="22" t="n"/>
      <c r="C176" s="43" t="n"/>
      <c r="D176" s="43" t="n"/>
      <c r="E176" s="21" t="n"/>
      <c r="F176" s="21" t="n"/>
      <c r="G176" s="21" t="n"/>
      <c r="H176" s="21" t="n"/>
      <c r="I176" s="21" t="n"/>
      <c r="J176" s="21" t="n"/>
      <c r="K176" s="22" t="n"/>
      <c r="L176" s="24" t="n"/>
      <c r="M176" s="24" t="n"/>
      <c r="N176" s="24" t="n"/>
      <c r="O176" s="22" t="n"/>
      <c r="P176" s="22" t="n"/>
      <c r="Q176" s="21" t="n"/>
      <c r="R176" s="44">
        <f>IF(OR(B176="",C176=""),"",B176+C176)</f>
        <v/>
      </c>
      <c r="S176" s="44">
        <f>IF(OR(B176="",D176=""),"",B176+D176)</f>
        <v/>
      </c>
      <c r="T176" s="26">
        <f>IF(L176="","",MAX(0,L176-IF(N176="",0,N176)))</f>
        <v/>
      </c>
      <c r="U176" s="27">
        <f>IF(A176="","",IF(OR(J176="Cancelada",J176="Solicitud"),"No exigible",IF(M176="","Sin definir",IF(N176&gt;=M176,"Recibida",IF(N176&gt;0,"Parcial","Pendiente")))))</f>
        <v/>
      </c>
      <c r="V176" s="27">
        <f>IF(A176="","",IF(J176&lt;&gt;"Bloqueo provisional","",IF(K176="","Falta vencimiento",IF(K176&lt;TODAY(),"BLOQUEO VENCIDO",IF(K176=TODAY(),"Vence hoy","Vigente")))))</f>
        <v/>
      </c>
      <c r="W176" s="27">
        <f>IF(OR(A176="",R176="",S176="",E176="",D176&lt;=C176),"",IF(SUMPRODUCT(($A$2:$A$201&lt;&gt;A176)*($E$2:$E$201=E176)*(($J$2:$J$201="Bloqueo provisional")+($J$2:$J$201="Confirmada")+($J$2:$J$201="Realizada"))*($R$2:$R$201&lt;S176)*($S$2:$S$201&gt;R176))&gt;0,"CONFLICTO","Sin conflicto"))</f>
        <v/>
      </c>
      <c r="X176" s="27">
        <f>IF(A176="","",IF(OR(B176="",C176="",D176="",E176="",F176="",G176="",H176="",J176="",D176&lt;=C176,W176="CONFLICTO"),"REVISAR","Correcto"))</f>
        <v/>
      </c>
    </row>
    <row r="177">
      <c r="A177" s="21" t="n"/>
      <c r="B177" s="22" t="n"/>
      <c r="C177" s="43" t="n"/>
      <c r="D177" s="43" t="n"/>
      <c r="E177" s="21" t="n"/>
      <c r="F177" s="21" t="n"/>
      <c r="G177" s="21" t="n"/>
      <c r="H177" s="21" t="n"/>
      <c r="I177" s="21" t="n"/>
      <c r="J177" s="21" t="n"/>
      <c r="K177" s="22" t="n"/>
      <c r="L177" s="24" t="n"/>
      <c r="M177" s="24" t="n"/>
      <c r="N177" s="24" t="n"/>
      <c r="O177" s="22" t="n"/>
      <c r="P177" s="22" t="n"/>
      <c r="Q177" s="21" t="n"/>
      <c r="R177" s="44">
        <f>IF(OR(B177="",C177=""),"",B177+C177)</f>
        <v/>
      </c>
      <c r="S177" s="44">
        <f>IF(OR(B177="",D177=""),"",B177+D177)</f>
        <v/>
      </c>
      <c r="T177" s="26">
        <f>IF(L177="","",MAX(0,L177-IF(N177="",0,N177)))</f>
        <v/>
      </c>
      <c r="U177" s="27">
        <f>IF(A177="","",IF(OR(J177="Cancelada",J177="Solicitud"),"No exigible",IF(M177="","Sin definir",IF(N177&gt;=M177,"Recibida",IF(N177&gt;0,"Parcial","Pendiente")))))</f>
        <v/>
      </c>
      <c r="V177" s="27">
        <f>IF(A177="","",IF(J177&lt;&gt;"Bloqueo provisional","",IF(K177="","Falta vencimiento",IF(K177&lt;TODAY(),"BLOQUEO VENCIDO",IF(K177=TODAY(),"Vence hoy","Vigente")))))</f>
        <v/>
      </c>
      <c r="W177" s="27">
        <f>IF(OR(A177="",R177="",S177="",E177="",D177&lt;=C177),"",IF(SUMPRODUCT(($A$2:$A$201&lt;&gt;A177)*($E$2:$E$201=E177)*(($J$2:$J$201="Bloqueo provisional")+($J$2:$J$201="Confirmada")+($J$2:$J$201="Realizada"))*($R$2:$R$201&lt;S177)*($S$2:$S$201&gt;R177))&gt;0,"CONFLICTO","Sin conflicto"))</f>
        <v/>
      </c>
      <c r="X177" s="27">
        <f>IF(A177="","",IF(OR(B177="",C177="",D177="",E177="",F177="",G177="",H177="",J177="",D177&lt;=C177,W177="CONFLICTO"),"REVISAR","Correcto"))</f>
        <v/>
      </c>
    </row>
    <row r="178">
      <c r="A178" s="21" t="n"/>
      <c r="B178" s="22" t="n"/>
      <c r="C178" s="43" t="n"/>
      <c r="D178" s="43" t="n"/>
      <c r="E178" s="21" t="n"/>
      <c r="F178" s="21" t="n"/>
      <c r="G178" s="21" t="n"/>
      <c r="H178" s="21" t="n"/>
      <c r="I178" s="21" t="n"/>
      <c r="J178" s="21" t="n"/>
      <c r="K178" s="22" t="n"/>
      <c r="L178" s="24" t="n"/>
      <c r="M178" s="24" t="n"/>
      <c r="N178" s="24" t="n"/>
      <c r="O178" s="22" t="n"/>
      <c r="P178" s="22" t="n"/>
      <c r="Q178" s="21" t="n"/>
      <c r="R178" s="44">
        <f>IF(OR(B178="",C178=""),"",B178+C178)</f>
        <v/>
      </c>
      <c r="S178" s="44">
        <f>IF(OR(B178="",D178=""),"",B178+D178)</f>
        <v/>
      </c>
      <c r="T178" s="26">
        <f>IF(L178="","",MAX(0,L178-IF(N178="",0,N178)))</f>
        <v/>
      </c>
      <c r="U178" s="27">
        <f>IF(A178="","",IF(OR(J178="Cancelada",J178="Solicitud"),"No exigible",IF(M178="","Sin definir",IF(N178&gt;=M178,"Recibida",IF(N178&gt;0,"Parcial","Pendiente")))))</f>
        <v/>
      </c>
      <c r="V178" s="27">
        <f>IF(A178="","",IF(J178&lt;&gt;"Bloqueo provisional","",IF(K178="","Falta vencimiento",IF(K178&lt;TODAY(),"BLOQUEO VENCIDO",IF(K178=TODAY(),"Vence hoy","Vigente")))))</f>
        <v/>
      </c>
      <c r="W178" s="27">
        <f>IF(OR(A178="",R178="",S178="",E178="",D178&lt;=C178),"",IF(SUMPRODUCT(($A$2:$A$201&lt;&gt;A178)*($E$2:$E$201=E178)*(($J$2:$J$201="Bloqueo provisional")+($J$2:$J$201="Confirmada")+($J$2:$J$201="Realizada"))*($R$2:$R$201&lt;S178)*($S$2:$S$201&gt;R178))&gt;0,"CONFLICTO","Sin conflicto"))</f>
        <v/>
      </c>
      <c r="X178" s="27">
        <f>IF(A178="","",IF(OR(B178="",C178="",D178="",E178="",F178="",G178="",H178="",J178="",D178&lt;=C178,W178="CONFLICTO"),"REVISAR","Correcto"))</f>
        <v/>
      </c>
    </row>
    <row r="179">
      <c r="A179" s="21" t="n"/>
      <c r="B179" s="22" t="n"/>
      <c r="C179" s="43" t="n"/>
      <c r="D179" s="43" t="n"/>
      <c r="E179" s="21" t="n"/>
      <c r="F179" s="21" t="n"/>
      <c r="G179" s="21" t="n"/>
      <c r="H179" s="21" t="n"/>
      <c r="I179" s="21" t="n"/>
      <c r="J179" s="21" t="n"/>
      <c r="K179" s="22" t="n"/>
      <c r="L179" s="24" t="n"/>
      <c r="M179" s="24" t="n"/>
      <c r="N179" s="24" t="n"/>
      <c r="O179" s="22" t="n"/>
      <c r="P179" s="22" t="n"/>
      <c r="Q179" s="21" t="n"/>
      <c r="R179" s="44">
        <f>IF(OR(B179="",C179=""),"",B179+C179)</f>
        <v/>
      </c>
      <c r="S179" s="44">
        <f>IF(OR(B179="",D179=""),"",B179+D179)</f>
        <v/>
      </c>
      <c r="T179" s="26">
        <f>IF(L179="","",MAX(0,L179-IF(N179="",0,N179)))</f>
        <v/>
      </c>
      <c r="U179" s="27">
        <f>IF(A179="","",IF(OR(J179="Cancelada",J179="Solicitud"),"No exigible",IF(M179="","Sin definir",IF(N179&gt;=M179,"Recibida",IF(N179&gt;0,"Parcial","Pendiente")))))</f>
        <v/>
      </c>
      <c r="V179" s="27">
        <f>IF(A179="","",IF(J179&lt;&gt;"Bloqueo provisional","",IF(K179="","Falta vencimiento",IF(K179&lt;TODAY(),"BLOQUEO VENCIDO",IF(K179=TODAY(),"Vence hoy","Vigente")))))</f>
        <v/>
      </c>
      <c r="W179" s="27">
        <f>IF(OR(A179="",R179="",S179="",E179="",D179&lt;=C179),"",IF(SUMPRODUCT(($A$2:$A$201&lt;&gt;A179)*($E$2:$E$201=E179)*(($J$2:$J$201="Bloqueo provisional")+($J$2:$J$201="Confirmada")+($J$2:$J$201="Realizada"))*($R$2:$R$201&lt;S179)*($S$2:$S$201&gt;R179))&gt;0,"CONFLICTO","Sin conflicto"))</f>
        <v/>
      </c>
      <c r="X179" s="27">
        <f>IF(A179="","",IF(OR(B179="",C179="",D179="",E179="",F179="",G179="",H179="",J179="",D179&lt;=C179,W179="CONFLICTO"),"REVISAR","Correcto"))</f>
        <v/>
      </c>
    </row>
    <row r="180">
      <c r="A180" s="21" t="n"/>
      <c r="B180" s="22" t="n"/>
      <c r="C180" s="43" t="n"/>
      <c r="D180" s="43" t="n"/>
      <c r="E180" s="21" t="n"/>
      <c r="F180" s="21" t="n"/>
      <c r="G180" s="21" t="n"/>
      <c r="H180" s="21" t="n"/>
      <c r="I180" s="21" t="n"/>
      <c r="J180" s="21" t="n"/>
      <c r="K180" s="22" t="n"/>
      <c r="L180" s="24" t="n"/>
      <c r="M180" s="24" t="n"/>
      <c r="N180" s="24" t="n"/>
      <c r="O180" s="22" t="n"/>
      <c r="P180" s="22" t="n"/>
      <c r="Q180" s="21" t="n"/>
      <c r="R180" s="44">
        <f>IF(OR(B180="",C180=""),"",B180+C180)</f>
        <v/>
      </c>
      <c r="S180" s="44">
        <f>IF(OR(B180="",D180=""),"",B180+D180)</f>
        <v/>
      </c>
      <c r="T180" s="26">
        <f>IF(L180="","",MAX(0,L180-IF(N180="",0,N180)))</f>
        <v/>
      </c>
      <c r="U180" s="27">
        <f>IF(A180="","",IF(OR(J180="Cancelada",J180="Solicitud"),"No exigible",IF(M180="","Sin definir",IF(N180&gt;=M180,"Recibida",IF(N180&gt;0,"Parcial","Pendiente")))))</f>
        <v/>
      </c>
      <c r="V180" s="27">
        <f>IF(A180="","",IF(J180&lt;&gt;"Bloqueo provisional","",IF(K180="","Falta vencimiento",IF(K180&lt;TODAY(),"BLOQUEO VENCIDO",IF(K180=TODAY(),"Vence hoy","Vigente")))))</f>
        <v/>
      </c>
      <c r="W180" s="27">
        <f>IF(OR(A180="",R180="",S180="",E180="",D180&lt;=C180),"",IF(SUMPRODUCT(($A$2:$A$201&lt;&gt;A180)*($E$2:$E$201=E180)*(($J$2:$J$201="Bloqueo provisional")+($J$2:$J$201="Confirmada")+($J$2:$J$201="Realizada"))*($R$2:$R$201&lt;S180)*($S$2:$S$201&gt;R180))&gt;0,"CONFLICTO","Sin conflicto"))</f>
        <v/>
      </c>
      <c r="X180" s="27">
        <f>IF(A180="","",IF(OR(B180="",C180="",D180="",E180="",F180="",G180="",H180="",J180="",D180&lt;=C180,W180="CONFLICTO"),"REVISAR","Correcto"))</f>
        <v/>
      </c>
    </row>
    <row r="181">
      <c r="A181" s="21" t="n"/>
      <c r="B181" s="22" t="n"/>
      <c r="C181" s="43" t="n"/>
      <c r="D181" s="43" t="n"/>
      <c r="E181" s="21" t="n"/>
      <c r="F181" s="21" t="n"/>
      <c r="G181" s="21" t="n"/>
      <c r="H181" s="21" t="n"/>
      <c r="I181" s="21" t="n"/>
      <c r="J181" s="21" t="n"/>
      <c r="K181" s="22" t="n"/>
      <c r="L181" s="24" t="n"/>
      <c r="M181" s="24" t="n"/>
      <c r="N181" s="24" t="n"/>
      <c r="O181" s="22" t="n"/>
      <c r="P181" s="22" t="n"/>
      <c r="Q181" s="21" t="n"/>
      <c r="R181" s="44">
        <f>IF(OR(B181="",C181=""),"",B181+C181)</f>
        <v/>
      </c>
      <c r="S181" s="44">
        <f>IF(OR(B181="",D181=""),"",B181+D181)</f>
        <v/>
      </c>
      <c r="T181" s="26">
        <f>IF(L181="","",MAX(0,L181-IF(N181="",0,N181)))</f>
        <v/>
      </c>
      <c r="U181" s="27">
        <f>IF(A181="","",IF(OR(J181="Cancelada",J181="Solicitud"),"No exigible",IF(M181="","Sin definir",IF(N181&gt;=M181,"Recibida",IF(N181&gt;0,"Parcial","Pendiente")))))</f>
        <v/>
      </c>
      <c r="V181" s="27">
        <f>IF(A181="","",IF(J181&lt;&gt;"Bloqueo provisional","",IF(K181="","Falta vencimiento",IF(K181&lt;TODAY(),"BLOQUEO VENCIDO",IF(K181=TODAY(),"Vence hoy","Vigente")))))</f>
        <v/>
      </c>
      <c r="W181" s="27">
        <f>IF(OR(A181="",R181="",S181="",E181="",D181&lt;=C181),"",IF(SUMPRODUCT(($A$2:$A$201&lt;&gt;A181)*($E$2:$E$201=E181)*(($J$2:$J$201="Bloqueo provisional")+($J$2:$J$201="Confirmada")+($J$2:$J$201="Realizada"))*($R$2:$R$201&lt;S181)*($S$2:$S$201&gt;R181))&gt;0,"CONFLICTO","Sin conflicto"))</f>
        <v/>
      </c>
      <c r="X181" s="27">
        <f>IF(A181="","",IF(OR(B181="",C181="",D181="",E181="",F181="",G181="",H181="",J181="",D181&lt;=C181,W181="CONFLICTO"),"REVISAR","Correcto"))</f>
        <v/>
      </c>
    </row>
    <row r="182">
      <c r="A182" s="21" t="n"/>
      <c r="B182" s="22" t="n"/>
      <c r="C182" s="43" t="n"/>
      <c r="D182" s="43" t="n"/>
      <c r="E182" s="21" t="n"/>
      <c r="F182" s="21" t="n"/>
      <c r="G182" s="21" t="n"/>
      <c r="H182" s="21" t="n"/>
      <c r="I182" s="21" t="n"/>
      <c r="J182" s="21" t="n"/>
      <c r="K182" s="22" t="n"/>
      <c r="L182" s="24" t="n"/>
      <c r="M182" s="24" t="n"/>
      <c r="N182" s="24" t="n"/>
      <c r="O182" s="22" t="n"/>
      <c r="P182" s="22" t="n"/>
      <c r="Q182" s="21" t="n"/>
      <c r="R182" s="44">
        <f>IF(OR(B182="",C182=""),"",B182+C182)</f>
        <v/>
      </c>
      <c r="S182" s="44">
        <f>IF(OR(B182="",D182=""),"",B182+D182)</f>
        <v/>
      </c>
      <c r="T182" s="26">
        <f>IF(L182="","",MAX(0,L182-IF(N182="",0,N182)))</f>
        <v/>
      </c>
      <c r="U182" s="27">
        <f>IF(A182="","",IF(OR(J182="Cancelada",J182="Solicitud"),"No exigible",IF(M182="","Sin definir",IF(N182&gt;=M182,"Recibida",IF(N182&gt;0,"Parcial","Pendiente")))))</f>
        <v/>
      </c>
      <c r="V182" s="27">
        <f>IF(A182="","",IF(J182&lt;&gt;"Bloqueo provisional","",IF(K182="","Falta vencimiento",IF(K182&lt;TODAY(),"BLOQUEO VENCIDO",IF(K182=TODAY(),"Vence hoy","Vigente")))))</f>
        <v/>
      </c>
      <c r="W182" s="27">
        <f>IF(OR(A182="",R182="",S182="",E182="",D182&lt;=C182),"",IF(SUMPRODUCT(($A$2:$A$201&lt;&gt;A182)*($E$2:$E$201=E182)*(($J$2:$J$201="Bloqueo provisional")+($J$2:$J$201="Confirmada")+($J$2:$J$201="Realizada"))*($R$2:$R$201&lt;S182)*($S$2:$S$201&gt;R182))&gt;0,"CONFLICTO","Sin conflicto"))</f>
        <v/>
      </c>
      <c r="X182" s="27">
        <f>IF(A182="","",IF(OR(B182="",C182="",D182="",E182="",F182="",G182="",H182="",J182="",D182&lt;=C182,W182="CONFLICTO"),"REVISAR","Correcto"))</f>
        <v/>
      </c>
    </row>
    <row r="183">
      <c r="A183" s="21" t="n"/>
      <c r="B183" s="22" t="n"/>
      <c r="C183" s="43" t="n"/>
      <c r="D183" s="43" t="n"/>
      <c r="E183" s="21" t="n"/>
      <c r="F183" s="21" t="n"/>
      <c r="G183" s="21" t="n"/>
      <c r="H183" s="21" t="n"/>
      <c r="I183" s="21" t="n"/>
      <c r="J183" s="21" t="n"/>
      <c r="K183" s="22" t="n"/>
      <c r="L183" s="24" t="n"/>
      <c r="M183" s="24" t="n"/>
      <c r="N183" s="24" t="n"/>
      <c r="O183" s="22" t="n"/>
      <c r="P183" s="22" t="n"/>
      <c r="Q183" s="21" t="n"/>
      <c r="R183" s="44">
        <f>IF(OR(B183="",C183=""),"",B183+C183)</f>
        <v/>
      </c>
      <c r="S183" s="44">
        <f>IF(OR(B183="",D183=""),"",B183+D183)</f>
        <v/>
      </c>
      <c r="T183" s="26">
        <f>IF(L183="","",MAX(0,L183-IF(N183="",0,N183)))</f>
        <v/>
      </c>
      <c r="U183" s="27">
        <f>IF(A183="","",IF(OR(J183="Cancelada",J183="Solicitud"),"No exigible",IF(M183="","Sin definir",IF(N183&gt;=M183,"Recibida",IF(N183&gt;0,"Parcial","Pendiente")))))</f>
        <v/>
      </c>
      <c r="V183" s="27">
        <f>IF(A183="","",IF(J183&lt;&gt;"Bloqueo provisional","",IF(K183="","Falta vencimiento",IF(K183&lt;TODAY(),"BLOQUEO VENCIDO",IF(K183=TODAY(),"Vence hoy","Vigente")))))</f>
        <v/>
      </c>
      <c r="W183" s="27">
        <f>IF(OR(A183="",R183="",S183="",E183="",D183&lt;=C183),"",IF(SUMPRODUCT(($A$2:$A$201&lt;&gt;A183)*($E$2:$E$201=E183)*(($J$2:$J$201="Bloqueo provisional")+($J$2:$J$201="Confirmada")+($J$2:$J$201="Realizada"))*($R$2:$R$201&lt;S183)*($S$2:$S$201&gt;R183))&gt;0,"CONFLICTO","Sin conflicto"))</f>
        <v/>
      </c>
      <c r="X183" s="27">
        <f>IF(A183="","",IF(OR(B183="",C183="",D183="",E183="",F183="",G183="",H183="",J183="",D183&lt;=C183,W183="CONFLICTO"),"REVISAR","Correcto"))</f>
        <v/>
      </c>
    </row>
    <row r="184">
      <c r="A184" s="21" t="n"/>
      <c r="B184" s="22" t="n"/>
      <c r="C184" s="43" t="n"/>
      <c r="D184" s="43" t="n"/>
      <c r="E184" s="21" t="n"/>
      <c r="F184" s="21" t="n"/>
      <c r="G184" s="21" t="n"/>
      <c r="H184" s="21" t="n"/>
      <c r="I184" s="21" t="n"/>
      <c r="J184" s="21" t="n"/>
      <c r="K184" s="22" t="n"/>
      <c r="L184" s="24" t="n"/>
      <c r="M184" s="24" t="n"/>
      <c r="N184" s="24" t="n"/>
      <c r="O184" s="22" t="n"/>
      <c r="P184" s="22" t="n"/>
      <c r="Q184" s="21" t="n"/>
      <c r="R184" s="44">
        <f>IF(OR(B184="",C184=""),"",B184+C184)</f>
        <v/>
      </c>
      <c r="S184" s="44">
        <f>IF(OR(B184="",D184=""),"",B184+D184)</f>
        <v/>
      </c>
      <c r="T184" s="26">
        <f>IF(L184="","",MAX(0,L184-IF(N184="",0,N184)))</f>
        <v/>
      </c>
      <c r="U184" s="27">
        <f>IF(A184="","",IF(OR(J184="Cancelada",J184="Solicitud"),"No exigible",IF(M184="","Sin definir",IF(N184&gt;=M184,"Recibida",IF(N184&gt;0,"Parcial","Pendiente")))))</f>
        <v/>
      </c>
      <c r="V184" s="27">
        <f>IF(A184="","",IF(J184&lt;&gt;"Bloqueo provisional","",IF(K184="","Falta vencimiento",IF(K184&lt;TODAY(),"BLOQUEO VENCIDO",IF(K184=TODAY(),"Vence hoy","Vigente")))))</f>
        <v/>
      </c>
      <c r="W184" s="27">
        <f>IF(OR(A184="",R184="",S184="",E184="",D184&lt;=C184),"",IF(SUMPRODUCT(($A$2:$A$201&lt;&gt;A184)*($E$2:$E$201=E184)*(($J$2:$J$201="Bloqueo provisional")+($J$2:$J$201="Confirmada")+($J$2:$J$201="Realizada"))*($R$2:$R$201&lt;S184)*($S$2:$S$201&gt;R184))&gt;0,"CONFLICTO","Sin conflicto"))</f>
        <v/>
      </c>
      <c r="X184" s="27">
        <f>IF(A184="","",IF(OR(B184="",C184="",D184="",E184="",F184="",G184="",H184="",J184="",D184&lt;=C184,W184="CONFLICTO"),"REVISAR","Correcto"))</f>
        <v/>
      </c>
    </row>
    <row r="185">
      <c r="A185" s="21" t="n"/>
      <c r="B185" s="22" t="n"/>
      <c r="C185" s="43" t="n"/>
      <c r="D185" s="43" t="n"/>
      <c r="E185" s="21" t="n"/>
      <c r="F185" s="21" t="n"/>
      <c r="G185" s="21" t="n"/>
      <c r="H185" s="21" t="n"/>
      <c r="I185" s="21" t="n"/>
      <c r="J185" s="21" t="n"/>
      <c r="K185" s="22" t="n"/>
      <c r="L185" s="24" t="n"/>
      <c r="M185" s="24" t="n"/>
      <c r="N185" s="24" t="n"/>
      <c r="O185" s="22" t="n"/>
      <c r="P185" s="22" t="n"/>
      <c r="Q185" s="21" t="n"/>
      <c r="R185" s="44">
        <f>IF(OR(B185="",C185=""),"",B185+C185)</f>
        <v/>
      </c>
      <c r="S185" s="44">
        <f>IF(OR(B185="",D185=""),"",B185+D185)</f>
        <v/>
      </c>
      <c r="T185" s="26">
        <f>IF(L185="","",MAX(0,L185-IF(N185="",0,N185)))</f>
        <v/>
      </c>
      <c r="U185" s="27">
        <f>IF(A185="","",IF(OR(J185="Cancelada",J185="Solicitud"),"No exigible",IF(M185="","Sin definir",IF(N185&gt;=M185,"Recibida",IF(N185&gt;0,"Parcial","Pendiente")))))</f>
        <v/>
      </c>
      <c r="V185" s="27">
        <f>IF(A185="","",IF(J185&lt;&gt;"Bloqueo provisional","",IF(K185="","Falta vencimiento",IF(K185&lt;TODAY(),"BLOQUEO VENCIDO",IF(K185=TODAY(),"Vence hoy","Vigente")))))</f>
        <v/>
      </c>
      <c r="W185" s="27">
        <f>IF(OR(A185="",R185="",S185="",E185="",D185&lt;=C185),"",IF(SUMPRODUCT(($A$2:$A$201&lt;&gt;A185)*($E$2:$E$201=E185)*(($J$2:$J$201="Bloqueo provisional")+($J$2:$J$201="Confirmada")+($J$2:$J$201="Realizada"))*($R$2:$R$201&lt;S185)*($S$2:$S$201&gt;R185))&gt;0,"CONFLICTO","Sin conflicto"))</f>
        <v/>
      </c>
      <c r="X185" s="27">
        <f>IF(A185="","",IF(OR(B185="",C185="",D185="",E185="",F185="",G185="",H185="",J185="",D185&lt;=C185,W185="CONFLICTO"),"REVISAR","Correcto"))</f>
        <v/>
      </c>
    </row>
    <row r="186">
      <c r="A186" s="21" t="n"/>
      <c r="B186" s="22" t="n"/>
      <c r="C186" s="43" t="n"/>
      <c r="D186" s="43" t="n"/>
      <c r="E186" s="21" t="n"/>
      <c r="F186" s="21" t="n"/>
      <c r="G186" s="21" t="n"/>
      <c r="H186" s="21" t="n"/>
      <c r="I186" s="21" t="n"/>
      <c r="J186" s="21" t="n"/>
      <c r="K186" s="22" t="n"/>
      <c r="L186" s="24" t="n"/>
      <c r="M186" s="24" t="n"/>
      <c r="N186" s="24" t="n"/>
      <c r="O186" s="22" t="n"/>
      <c r="P186" s="22" t="n"/>
      <c r="Q186" s="21" t="n"/>
      <c r="R186" s="44">
        <f>IF(OR(B186="",C186=""),"",B186+C186)</f>
        <v/>
      </c>
      <c r="S186" s="44">
        <f>IF(OR(B186="",D186=""),"",B186+D186)</f>
        <v/>
      </c>
      <c r="T186" s="26">
        <f>IF(L186="","",MAX(0,L186-IF(N186="",0,N186)))</f>
        <v/>
      </c>
      <c r="U186" s="27">
        <f>IF(A186="","",IF(OR(J186="Cancelada",J186="Solicitud"),"No exigible",IF(M186="","Sin definir",IF(N186&gt;=M186,"Recibida",IF(N186&gt;0,"Parcial","Pendiente")))))</f>
        <v/>
      </c>
      <c r="V186" s="27">
        <f>IF(A186="","",IF(J186&lt;&gt;"Bloqueo provisional","",IF(K186="","Falta vencimiento",IF(K186&lt;TODAY(),"BLOQUEO VENCIDO",IF(K186=TODAY(),"Vence hoy","Vigente")))))</f>
        <v/>
      </c>
      <c r="W186" s="27">
        <f>IF(OR(A186="",R186="",S186="",E186="",D186&lt;=C186),"",IF(SUMPRODUCT(($A$2:$A$201&lt;&gt;A186)*($E$2:$E$201=E186)*(($J$2:$J$201="Bloqueo provisional")+($J$2:$J$201="Confirmada")+($J$2:$J$201="Realizada"))*($R$2:$R$201&lt;S186)*($S$2:$S$201&gt;R186))&gt;0,"CONFLICTO","Sin conflicto"))</f>
        <v/>
      </c>
      <c r="X186" s="27">
        <f>IF(A186="","",IF(OR(B186="",C186="",D186="",E186="",F186="",G186="",H186="",J186="",D186&lt;=C186,W186="CONFLICTO"),"REVISAR","Correcto"))</f>
        <v/>
      </c>
    </row>
    <row r="187">
      <c r="A187" s="21" t="n"/>
      <c r="B187" s="22" t="n"/>
      <c r="C187" s="43" t="n"/>
      <c r="D187" s="43" t="n"/>
      <c r="E187" s="21" t="n"/>
      <c r="F187" s="21" t="n"/>
      <c r="G187" s="21" t="n"/>
      <c r="H187" s="21" t="n"/>
      <c r="I187" s="21" t="n"/>
      <c r="J187" s="21" t="n"/>
      <c r="K187" s="22" t="n"/>
      <c r="L187" s="24" t="n"/>
      <c r="M187" s="24" t="n"/>
      <c r="N187" s="24" t="n"/>
      <c r="O187" s="22" t="n"/>
      <c r="P187" s="22" t="n"/>
      <c r="Q187" s="21" t="n"/>
      <c r="R187" s="44">
        <f>IF(OR(B187="",C187=""),"",B187+C187)</f>
        <v/>
      </c>
      <c r="S187" s="44">
        <f>IF(OR(B187="",D187=""),"",B187+D187)</f>
        <v/>
      </c>
      <c r="T187" s="26">
        <f>IF(L187="","",MAX(0,L187-IF(N187="",0,N187)))</f>
        <v/>
      </c>
      <c r="U187" s="27">
        <f>IF(A187="","",IF(OR(J187="Cancelada",J187="Solicitud"),"No exigible",IF(M187="","Sin definir",IF(N187&gt;=M187,"Recibida",IF(N187&gt;0,"Parcial","Pendiente")))))</f>
        <v/>
      </c>
      <c r="V187" s="27">
        <f>IF(A187="","",IF(J187&lt;&gt;"Bloqueo provisional","",IF(K187="","Falta vencimiento",IF(K187&lt;TODAY(),"BLOQUEO VENCIDO",IF(K187=TODAY(),"Vence hoy","Vigente")))))</f>
        <v/>
      </c>
      <c r="W187" s="27">
        <f>IF(OR(A187="",R187="",S187="",E187="",D187&lt;=C187),"",IF(SUMPRODUCT(($A$2:$A$201&lt;&gt;A187)*($E$2:$E$201=E187)*(($J$2:$J$201="Bloqueo provisional")+($J$2:$J$201="Confirmada")+($J$2:$J$201="Realizada"))*($R$2:$R$201&lt;S187)*($S$2:$S$201&gt;R187))&gt;0,"CONFLICTO","Sin conflicto"))</f>
        <v/>
      </c>
      <c r="X187" s="27">
        <f>IF(A187="","",IF(OR(B187="",C187="",D187="",E187="",F187="",G187="",H187="",J187="",D187&lt;=C187,W187="CONFLICTO"),"REVISAR","Correcto"))</f>
        <v/>
      </c>
    </row>
    <row r="188">
      <c r="A188" s="21" t="n"/>
      <c r="B188" s="22" t="n"/>
      <c r="C188" s="43" t="n"/>
      <c r="D188" s="43" t="n"/>
      <c r="E188" s="21" t="n"/>
      <c r="F188" s="21" t="n"/>
      <c r="G188" s="21" t="n"/>
      <c r="H188" s="21" t="n"/>
      <c r="I188" s="21" t="n"/>
      <c r="J188" s="21" t="n"/>
      <c r="K188" s="22" t="n"/>
      <c r="L188" s="24" t="n"/>
      <c r="M188" s="24" t="n"/>
      <c r="N188" s="24" t="n"/>
      <c r="O188" s="22" t="n"/>
      <c r="P188" s="22" t="n"/>
      <c r="Q188" s="21" t="n"/>
      <c r="R188" s="44">
        <f>IF(OR(B188="",C188=""),"",B188+C188)</f>
        <v/>
      </c>
      <c r="S188" s="44">
        <f>IF(OR(B188="",D188=""),"",B188+D188)</f>
        <v/>
      </c>
      <c r="T188" s="26">
        <f>IF(L188="","",MAX(0,L188-IF(N188="",0,N188)))</f>
        <v/>
      </c>
      <c r="U188" s="27">
        <f>IF(A188="","",IF(OR(J188="Cancelada",J188="Solicitud"),"No exigible",IF(M188="","Sin definir",IF(N188&gt;=M188,"Recibida",IF(N188&gt;0,"Parcial","Pendiente")))))</f>
        <v/>
      </c>
      <c r="V188" s="27">
        <f>IF(A188="","",IF(J188&lt;&gt;"Bloqueo provisional","",IF(K188="","Falta vencimiento",IF(K188&lt;TODAY(),"BLOQUEO VENCIDO",IF(K188=TODAY(),"Vence hoy","Vigente")))))</f>
        <v/>
      </c>
      <c r="W188" s="27">
        <f>IF(OR(A188="",R188="",S188="",E188="",D188&lt;=C188),"",IF(SUMPRODUCT(($A$2:$A$201&lt;&gt;A188)*($E$2:$E$201=E188)*(($J$2:$J$201="Bloqueo provisional")+($J$2:$J$201="Confirmada")+($J$2:$J$201="Realizada"))*($R$2:$R$201&lt;S188)*($S$2:$S$201&gt;R188))&gt;0,"CONFLICTO","Sin conflicto"))</f>
        <v/>
      </c>
      <c r="X188" s="27">
        <f>IF(A188="","",IF(OR(B188="",C188="",D188="",E188="",F188="",G188="",H188="",J188="",D188&lt;=C188,W188="CONFLICTO"),"REVISAR","Correcto"))</f>
        <v/>
      </c>
    </row>
    <row r="189">
      <c r="A189" s="21" t="n"/>
      <c r="B189" s="22" t="n"/>
      <c r="C189" s="43" t="n"/>
      <c r="D189" s="43" t="n"/>
      <c r="E189" s="21" t="n"/>
      <c r="F189" s="21" t="n"/>
      <c r="G189" s="21" t="n"/>
      <c r="H189" s="21" t="n"/>
      <c r="I189" s="21" t="n"/>
      <c r="J189" s="21" t="n"/>
      <c r="K189" s="22" t="n"/>
      <c r="L189" s="24" t="n"/>
      <c r="M189" s="24" t="n"/>
      <c r="N189" s="24" t="n"/>
      <c r="O189" s="22" t="n"/>
      <c r="P189" s="22" t="n"/>
      <c r="Q189" s="21" t="n"/>
      <c r="R189" s="44">
        <f>IF(OR(B189="",C189=""),"",B189+C189)</f>
        <v/>
      </c>
      <c r="S189" s="44">
        <f>IF(OR(B189="",D189=""),"",B189+D189)</f>
        <v/>
      </c>
      <c r="T189" s="26">
        <f>IF(L189="","",MAX(0,L189-IF(N189="",0,N189)))</f>
        <v/>
      </c>
      <c r="U189" s="27">
        <f>IF(A189="","",IF(OR(J189="Cancelada",J189="Solicitud"),"No exigible",IF(M189="","Sin definir",IF(N189&gt;=M189,"Recibida",IF(N189&gt;0,"Parcial","Pendiente")))))</f>
        <v/>
      </c>
      <c r="V189" s="27">
        <f>IF(A189="","",IF(J189&lt;&gt;"Bloqueo provisional","",IF(K189="","Falta vencimiento",IF(K189&lt;TODAY(),"BLOQUEO VENCIDO",IF(K189=TODAY(),"Vence hoy","Vigente")))))</f>
        <v/>
      </c>
      <c r="W189" s="27">
        <f>IF(OR(A189="",R189="",S189="",E189="",D189&lt;=C189),"",IF(SUMPRODUCT(($A$2:$A$201&lt;&gt;A189)*($E$2:$E$201=E189)*(($J$2:$J$201="Bloqueo provisional")+($J$2:$J$201="Confirmada")+($J$2:$J$201="Realizada"))*($R$2:$R$201&lt;S189)*($S$2:$S$201&gt;R189))&gt;0,"CONFLICTO","Sin conflicto"))</f>
        <v/>
      </c>
      <c r="X189" s="27">
        <f>IF(A189="","",IF(OR(B189="",C189="",D189="",E189="",F189="",G189="",H189="",J189="",D189&lt;=C189,W189="CONFLICTO"),"REVISAR","Correcto"))</f>
        <v/>
      </c>
    </row>
    <row r="190">
      <c r="A190" s="21" t="n"/>
      <c r="B190" s="22" t="n"/>
      <c r="C190" s="43" t="n"/>
      <c r="D190" s="43" t="n"/>
      <c r="E190" s="21" t="n"/>
      <c r="F190" s="21" t="n"/>
      <c r="G190" s="21" t="n"/>
      <c r="H190" s="21" t="n"/>
      <c r="I190" s="21" t="n"/>
      <c r="J190" s="21" t="n"/>
      <c r="K190" s="22" t="n"/>
      <c r="L190" s="24" t="n"/>
      <c r="M190" s="24" t="n"/>
      <c r="N190" s="24" t="n"/>
      <c r="O190" s="22" t="n"/>
      <c r="P190" s="22" t="n"/>
      <c r="Q190" s="21" t="n"/>
      <c r="R190" s="44">
        <f>IF(OR(B190="",C190=""),"",B190+C190)</f>
        <v/>
      </c>
      <c r="S190" s="44">
        <f>IF(OR(B190="",D190=""),"",B190+D190)</f>
        <v/>
      </c>
      <c r="T190" s="26">
        <f>IF(L190="","",MAX(0,L190-IF(N190="",0,N190)))</f>
        <v/>
      </c>
      <c r="U190" s="27">
        <f>IF(A190="","",IF(OR(J190="Cancelada",J190="Solicitud"),"No exigible",IF(M190="","Sin definir",IF(N190&gt;=M190,"Recibida",IF(N190&gt;0,"Parcial","Pendiente")))))</f>
        <v/>
      </c>
      <c r="V190" s="27">
        <f>IF(A190="","",IF(J190&lt;&gt;"Bloqueo provisional","",IF(K190="","Falta vencimiento",IF(K190&lt;TODAY(),"BLOQUEO VENCIDO",IF(K190=TODAY(),"Vence hoy","Vigente")))))</f>
        <v/>
      </c>
      <c r="W190" s="27">
        <f>IF(OR(A190="",R190="",S190="",E190="",D190&lt;=C190),"",IF(SUMPRODUCT(($A$2:$A$201&lt;&gt;A190)*($E$2:$E$201=E190)*(($J$2:$J$201="Bloqueo provisional")+($J$2:$J$201="Confirmada")+($J$2:$J$201="Realizada"))*($R$2:$R$201&lt;S190)*($S$2:$S$201&gt;R190))&gt;0,"CONFLICTO","Sin conflicto"))</f>
        <v/>
      </c>
      <c r="X190" s="27">
        <f>IF(A190="","",IF(OR(B190="",C190="",D190="",E190="",F190="",G190="",H190="",J190="",D190&lt;=C190,W190="CONFLICTO"),"REVISAR","Correcto"))</f>
        <v/>
      </c>
    </row>
    <row r="191">
      <c r="A191" s="21" t="n"/>
      <c r="B191" s="22" t="n"/>
      <c r="C191" s="43" t="n"/>
      <c r="D191" s="43" t="n"/>
      <c r="E191" s="21" t="n"/>
      <c r="F191" s="21" t="n"/>
      <c r="G191" s="21" t="n"/>
      <c r="H191" s="21" t="n"/>
      <c r="I191" s="21" t="n"/>
      <c r="J191" s="21" t="n"/>
      <c r="K191" s="22" t="n"/>
      <c r="L191" s="24" t="n"/>
      <c r="M191" s="24" t="n"/>
      <c r="N191" s="24" t="n"/>
      <c r="O191" s="22" t="n"/>
      <c r="P191" s="22" t="n"/>
      <c r="Q191" s="21" t="n"/>
      <c r="R191" s="44">
        <f>IF(OR(B191="",C191=""),"",B191+C191)</f>
        <v/>
      </c>
      <c r="S191" s="44">
        <f>IF(OR(B191="",D191=""),"",B191+D191)</f>
        <v/>
      </c>
      <c r="T191" s="26">
        <f>IF(L191="","",MAX(0,L191-IF(N191="",0,N191)))</f>
        <v/>
      </c>
      <c r="U191" s="27">
        <f>IF(A191="","",IF(OR(J191="Cancelada",J191="Solicitud"),"No exigible",IF(M191="","Sin definir",IF(N191&gt;=M191,"Recibida",IF(N191&gt;0,"Parcial","Pendiente")))))</f>
        <v/>
      </c>
      <c r="V191" s="27">
        <f>IF(A191="","",IF(J191&lt;&gt;"Bloqueo provisional","",IF(K191="","Falta vencimiento",IF(K191&lt;TODAY(),"BLOQUEO VENCIDO",IF(K191=TODAY(),"Vence hoy","Vigente")))))</f>
        <v/>
      </c>
      <c r="W191" s="27">
        <f>IF(OR(A191="",R191="",S191="",E191="",D191&lt;=C191),"",IF(SUMPRODUCT(($A$2:$A$201&lt;&gt;A191)*($E$2:$E$201=E191)*(($J$2:$J$201="Bloqueo provisional")+($J$2:$J$201="Confirmada")+($J$2:$J$201="Realizada"))*($R$2:$R$201&lt;S191)*($S$2:$S$201&gt;R191))&gt;0,"CONFLICTO","Sin conflicto"))</f>
        <v/>
      </c>
      <c r="X191" s="27">
        <f>IF(A191="","",IF(OR(B191="",C191="",D191="",E191="",F191="",G191="",H191="",J191="",D191&lt;=C191,W191="CONFLICTO"),"REVISAR","Correcto"))</f>
        <v/>
      </c>
    </row>
    <row r="192">
      <c r="A192" s="21" t="n"/>
      <c r="B192" s="22" t="n"/>
      <c r="C192" s="43" t="n"/>
      <c r="D192" s="43" t="n"/>
      <c r="E192" s="21" t="n"/>
      <c r="F192" s="21" t="n"/>
      <c r="G192" s="21" t="n"/>
      <c r="H192" s="21" t="n"/>
      <c r="I192" s="21" t="n"/>
      <c r="J192" s="21" t="n"/>
      <c r="K192" s="22" t="n"/>
      <c r="L192" s="24" t="n"/>
      <c r="M192" s="24" t="n"/>
      <c r="N192" s="24" t="n"/>
      <c r="O192" s="22" t="n"/>
      <c r="P192" s="22" t="n"/>
      <c r="Q192" s="21" t="n"/>
      <c r="R192" s="44">
        <f>IF(OR(B192="",C192=""),"",B192+C192)</f>
        <v/>
      </c>
      <c r="S192" s="44">
        <f>IF(OR(B192="",D192=""),"",B192+D192)</f>
        <v/>
      </c>
      <c r="T192" s="26">
        <f>IF(L192="","",MAX(0,L192-IF(N192="",0,N192)))</f>
        <v/>
      </c>
      <c r="U192" s="27">
        <f>IF(A192="","",IF(OR(J192="Cancelada",J192="Solicitud"),"No exigible",IF(M192="","Sin definir",IF(N192&gt;=M192,"Recibida",IF(N192&gt;0,"Parcial","Pendiente")))))</f>
        <v/>
      </c>
      <c r="V192" s="27">
        <f>IF(A192="","",IF(J192&lt;&gt;"Bloqueo provisional","",IF(K192="","Falta vencimiento",IF(K192&lt;TODAY(),"BLOQUEO VENCIDO",IF(K192=TODAY(),"Vence hoy","Vigente")))))</f>
        <v/>
      </c>
      <c r="W192" s="27">
        <f>IF(OR(A192="",R192="",S192="",E192="",D192&lt;=C192),"",IF(SUMPRODUCT(($A$2:$A$201&lt;&gt;A192)*($E$2:$E$201=E192)*(($J$2:$J$201="Bloqueo provisional")+($J$2:$J$201="Confirmada")+($J$2:$J$201="Realizada"))*($R$2:$R$201&lt;S192)*($S$2:$S$201&gt;R192))&gt;0,"CONFLICTO","Sin conflicto"))</f>
        <v/>
      </c>
      <c r="X192" s="27">
        <f>IF(A192="","",IF(OR(B192="",C192="",D192="",E192="",F192="",G192="",H192="",J192="",D192&lt;=C192,W192="CONFLICTO"),"REVISAR","Correcto"))</f>
        <v/>
      </c>
    </row>
    <row r="193">
      <c r="A193" s="21" t="n"/>
      <c r="B193" s="22" t="n"/>
      <c r="C193" s="43" t="n"/>
      <c r="D193" s="43" t="n"/>
      <c r="E193" s="21" t="n"/>
      <c r="F193" s="21" t="n"/>
      <c r="G193" s="21" t="n"/>
      <c r="H193" s="21" t="n"/>
      <c r="I193" s="21" t="n"/>
      <c r="J193" s="21" t="n"/>
      <c r="K193" s="22" t="n"/>
      <c r="L193" s="24" t="n"/>
      <c r="M193" s="24" t="n"/>
      <c r="N193" s="24" t="n"/>
      <c r="O193" s="22" t="n"/>
      <c r="P193" s="22" t="n"/>
      <c r="Q193" s="21" t="n"/>
      <c r="R193" s="44">
        <f>IF(OR(B193="",C193=""),"",B193+C193)</f>
        <v/>
      </c>
      <c r="S193" s="44">
        <f>IF(OR(B193="",D193=""),"",B193+D193)</f>
        <v/>
      </c>
      <c r="T193" s="26">
        <f>IF(L193="","",MAX(0,L193-IF(N193="",0,N193)))</f>
        <v/>
      </c>
      <c r="U193" s="27">
        <f>IF(A193="","",IF(OR(J193="Cancelada",J193="Solicitud"),"No exigible",IF(M193="","Sin definir",IF(N193&gt;=M193,"Recibida",IF(N193&gt;0,"Parcial","Pendiente")))))</f>
        <v/>
      </c>
      <c r="V193" s="27">
        <f>IF(A193="","",IF(J193&lt;&gt;"Bloqueo provisional","",IF(K193="","Falta vencimiento",IF(K193&lt;TODAY(),"BLOQUEO VENCIDO",IF(K193=TODAY(),"Vence hoy","Vigente")))))</f>
        <v/>
      </c>
      <c r="W193" s="27">
        <f>IF(OR(A193="",R193="",S193="",E193="",D193&lt;=C193),"",IF(SUMPRODUCT(($A$2:$A$201&lt;&gt;A193)*($E$2:$E$201=E193)*(($J$2:$J$201="Bloqueo provisional")+($J$2:$J$201="Confirmada")+($J$2:$J$201="Realizada"))*($R$2:$R$201&lt;S193)*($S$2:$S$201&gt;R193))&gt;0,"CONFLICTO","Sin conflicto"))</f>
        <v/>
      </c>
      <c r="X193" s="27">
        <f>IF(A193="","",IF(OR(B193="",C193="",D193="",E193="",F193="",G193="",H193="",J193="",D193&lt;=C193,W193="CONFLICTO"),"REVISAR","Correcto"))</f>
        <v/>
      </c>
    </row>
    <row r="194">
      <c r="A194" s="21" t="n"/>
      <c r="B194" s="22" t="n"/>
      <c r="C194" s="43" t="n"/>
      <c r="D194" s="43" t="n"/>
      <c r="E194" s="21" t="n"/>
      <c r="F194" s="21" t="n"/>
      <c r="G194" s="21" t="n"/>
      <c r="H194" s="21" t="n"/>
      <c r="I194" s="21" t="n"/>
      <c r="J194" s="21" t="n"/>
      <c r="K194" s="22" t="n"/>
      <c r="L194" s="24" t="n"/>
      <c r="M194" s="24" t="n"/>
      <c r="N194" s="24" t="n"/>
      <c r="O194" s="22" t="n"/>
      <c r="P194" s="22" t="n"/>
      <c r="Q194" s="21" t="n"/>
      <c r="R194" s="44">
        <f>IF(OR(B194="",C194=""),"",B194+C194)</f>
        <v/>
      </c>
      <c r="S194" s="44">
        <f>IF(OR(B194="",D194=""),"",B194+D194)</f>
        <v/>
      </c>
      <c r="T194" s="26">
        <f>IF(L194="","",MAX(0,L194-IF(N194="",0,N194)))</f>
        <v/>
      </c>
      <c r="U194" s="27">
        <f>IF(A194="","",IF(OR(J194="Cancelada",J194="Solicitud"),"No exigible",IF(M194="","Sin definir",IF(N194&gt;=M194,"Recibida",IF(N194&gt;0,"Parcial","Pendiente")))))</f>
        <v/>
      </c>
      <c r="V194" s="27">
        <f>IF(A194="","",IF(J194&lt;&gt;"Bloqueo provisional","",IF(K194="","Falta vencimiento",IF(K194&lt;TODAY(),"BLOQUEO VENCIDO",IF(K194=TODAY(),"Vence hoy","Vigente")))))</f>
        <v/>
      </c>
      <c r="W194" s="27">
        <f>IF(OR(A194="",R194="",S194="",E194="",D194&lt;=C194),"",IF(SUMPRODUCT(($A$2:$A$201&lt;&gt;A194)*($E$2:$E$201=E194)*(($J$2:$J$201="Bloqueo provisional")+($J$2:$J$201="Confirmada")+($J$2:$J$201="Realizada"))*($R$2:$R$201&lt;S194)*($S$2:$S$201&gt;R194))&gt;0,"CONFLICTO","Sin conflicto"))</f>
        <v/>
      </c>
      <c r="X194" s="27">
        <f>IF(A194="","",IF(OR(B194="",C194="",D194="",E194="",F194="",G194="",H194="",J194="",D194&lt;=C194,W194="CONFLICTO"),"REVISAR","Correcto"))</f>
        <v/>
      </c>
    </row>
    <row r="195">
      <c r="A195" s="21" t="n"/>
      <c r="B195" s="22" t="n"/>
      <c r="C195" s="43" t="n"/>
      <c r="D195" s="43" t="n"/>
      <c r="E195" s="21" t="n"/>
      <c r="F195" s="21" t="n"/>
      <c r="G195" s="21" t="n"/>
      <c r="H195" s="21" t="n"/>
      <c r="I195" s="21" t="n"/>
      <c r="J195" s="21" t="n"/>
      <c r="K195" s="22" t="n"/>
      <c r="L195" s="24" t="n"/>
      <c r="M195" s="24" t="n"/>
      <c r="N195" s="24" t="n"/>
      <c r="O195" s="22" t="n"/>
      <c r="P195" s="22" t="n"/>
      <c r="Q195" s="21" t="n"/>
      <c r="R195" s="44">
        <f>IF(OR(B195="",C195=""),"",B195+C195)</f>
        <v/>
      </c>
      <c r="S195" s="44">
        <f>IF(OR(B195="",D195=""),"",B195+D195)</f>
        <v/>
      </c>
      <c r="T195" s="26">
        <f>IF(L195="","",MAX(0,L195-IF(N195="",0,N195)))</f>
        <v/>
      </c>
      <c r="U195" s="27">
        <f>IF(A195="","",IF(OR(J195="Cancelada",J195="Solicitud"),"No exigible",IF(M195="","Sin definir",IF(N195&gt;=M195,"Recibida",IF(N195&gt;0,"Parcial","Pendiente")))))</f>
        <v/>
      </c>
      <c r="V195" s="27">
        <f>IF(A195="","",IF(J195&lt;&gt;"Bloqueo provisional","",IF(K195="","Falta vencimiento",IF(K195&lt;TODAY(),"BLOQUEO VENCIDO",IF(K195=TODAY(),"Vence hoy","Vigente")))))</f>
        <v/>
      </c>
      <c r="W195" s="27">
        <f>IF(OR(A195="",R195="",S195="",E195="",D195&lt;=C195),"",IF(SUMPRODUCT(($A$2:$A$201&lt;&gt;A195)*($E$2:$E$201=E195)*(($J$2:$J$201="Bloqueo provisional")+($J$2:$J$201="Confirmada")+($J$2:$J$201="Realizada"))*($R$2:$R$201&lt;S195)*($S$2:$S$201&gt;R195))&gt;0,"CONFLICTO","Sin conflicto"))</f>
        <v/>
      </c>
      <c r="X195" s="27">
        <f>IF(A195="","",IF(OR(B195="",C195="",D195="",E195="",F195="",G195="",H195="",J195="",D195&lt;=C195,W195="CONFLICTO"),"REVISAR","Correcto"))</f>
        <v/>
      </c>
    </row>
    <row r="196">
      <c r="A196" s="21" t="n"/>
      <c r="B196" s="22" t="n"/>
      <c r="C196" s="43" t="n"/>
      <c r="D196" s="43" t="n"/>
      <c r="E196" s="21" t="n"/>
      <c r="F196" s="21" t="n"/>
      <c r="G196" s="21" t="n"/>
      <c r="H196" s="21" t="n"/>
      <c r="I196" s="21" t="n"/>
      <c r="J196" s="21" t="n"/>
      <c r="K196" s="22" t="n"/>
      <c r="L196" s="24" t="n"/>
      <c r="M196" s="24" t="n"/>
      <c r="N196" s="24" t="n"/>
      <c r="O196" s="22" t="n"/>
      <c r="P196" s="22" t="n"/>
      <c r="Q196" s="21" t="n"/>
      <c r="R196" s="44">
        <f>IF(OR(B196="",C196=""),"",B196+C196)</f>
        <v/>
      </c>
      <c r="S196" s="44">
        <f>IF(OR(B196="",D196=""),"",B196+D196)</f>
        <v/>
      </c>
      <c r="T196" s="26">
        <f>IF(L196="","",MAX(0,L196-IF(N196="",0,N196)))</f>
        <v/>
      </c>
      <c r="U196" s="27">
        <f>IF(A196="","",IF(OR(J196="Cancelada",J196="Solicitud"),"No exigible",IF(M196="","Sin definir",IF(N196&gt;=M196,"Recibida",IF(N196&gt;0,"Parcial","Pendiente")))))</f>
        <v/>
      </c>
      <c r="V196" s="27">
        <f>IF(A196="","",IF(J196&lt;&gt;"Bloqueo provisional","",IF(K196="","Falta vencimiento",IF(K196&lt;TODAY(),"BLOQUEO VENCIDO",IF(K196=TODAY(),"Vence hoy","Vigente")))))</f>
        <v/>
      </c>
      <c r="W196" s="27">
        <f>IF(OR(A196="",R196="",S196="",E196="",D196&lt;=C196),"",IF(SUMPRODUCT(($A$2:$A$201&lt;&gt;A196)*($E$2:$E$201=E196)*(($J$2:$J$201="Bloqueo provisional")+($J$2:$J$201="Confirmada")+($J$2:$J$201="Realizada"))*($R$2:$R$201&lt;S196)*($S$2:$S$201&gt;R196))&gt;0,"CONFLICTO","Sin conflicto"))</f>
        <v/>
      </c>
      <c r="X196" s="27">
        <f>IF(A196="","",IF(OR(B196="",C196="",D196="",E196="",F196="",G196="",H196="",J196="",D196&lt;=C196,W196="CONFLICTO"),"REVISAR","Correcto"))</f>
        <v/>
      </c>
    </row>
    <row r="197">
      <c r="A197" s="21" t="n"/>
      <c r="B197" s="22" t="n"/>
      <c r="C197" s="43" t="n"/>
      <c r="D197" s="43" t="n"/>
      <c r="E197" s="21" t="n"/>
      <c r="F197" s="21" t="n"/>
      <c r="G197" s="21" t="n"/>
      <c r="H197" s="21" t="n"/>
      <c r="I197" s="21" t="n"/>
      <c r="J197" s="21" t="n"/>
      <c r="K197" s="22" t="n"/>
      <c r="L197" s="24" t="n"/>
      <c r="M197" s="24" t="n"/>
      <c r="N197" s="24" t="n"/>
      <c r="O197" s="22" t="n"/>
      <c r="P197" s="22" t="n"/>
      <c r="Q197" s="21" t="n"/>
      <c r="R197" s="44">
        <f>IF(OR(B197="",C197=""),"",B197+C197)</f>
        <v/>
      </c>
      <c r="S197" s="44">
        <f>IF(OR(B197="",D197=""),"",B197+D197)</f>
        <v/>
      </c>
      <c r="T197" s="26">
        <f>IF(L197="","",MAX(0,L197-IF(N197="",0,N197)))</f>
        <v/>
      </c>
      <c r="U197" s="27">
        <f>IF(A197="","",IF(OR(J197="Cancelada",J197="Solicitud"),"No exigible",IF(M197="","Sin definir",IF(N197&gt;=M197,"Recibida",IF(N197&gt;0,"Parcial","Pendiente")))))</f>
        <v/>
      </c>
      <c r="V197" s="27">
        <f>IF(A197="","",IF(J197&lt;&gt;"Bloqueo provisional","",IF(K197="","Falta vencimiento",IF(K197&lt;TODAY(),"BLOQUEO VENCIDO",IF(K197=TODAY(),"Vence hoy","Vigente")))))</f>
        <v/>
      </c>
      <c r="W197" s="27">
        <f>IF(OR(A197="",R197="",S197="",E197="",D197&lt;=C197),"",IF(SUMPRODUCT(($A$2:$A$201&lt;&gt;A197)*($E$2:$E$201=E197)*(($J$2:$J$201="Bloqueo provisional")+($J$2:$J$201="Confirmada")+($J$2:$J$201="Realizada"))*($R$2:$R$201&lt;S197)*($S$2:$S$201&gt;R197))&gt;0,"CONFLICTO","Sin conflicto"))</f>
        <v/>
      </c>
      <c r="X197" s="27">
        <f>IF(A197="","",IF(OR(B197="",C197="",D197="",E197="",F197="",G197="",H197="",J197="",D197&lt;=C197,W197="CONFLICTO"),"REVISAR","Correcto"))</f>
        <v/>
      </c>
    </row>
    <row r="198">
      <c r="A198" s="21" t="n"/>
      <c r="B198" s="22" t="n"/>
      <c r="C198" s="43" t="n"/>
      <c r="D198" s="43" t="n"/>
      <c r="E198" s="21" t="n"/>
      <c r="F198" s="21" t="n"/>
      <c r="G198" s="21" t="n"/>
      <c r="H198" s="21" t="n"/>
      <c r="I198" s="21" t="n"/>
      <c r="J198" s="21" t="n"/>
      <c r="K198" s="22" t="n"/>
      <c r="L198" s="24" t="n"/>
      <c r="M198" s="24" t="n"/>
      <c r="N198" s="24" t="n"/>
      <c r="O198" s="22" t="n"/>
      <c r="P198" s="22" t="n"/>
      <c r="Q198" s="21" t="n"/>
      <c r="R198" s="44">
        <f>IF(OR(B198="",C198=""),"",B198+C198)</f>
        <v/>
      </c>
      <c r="S198" s="44">
        <f>IF(OR(B198="",D198=""),"",B198+D198)</f>
        <v/>
      </c>
      <c r="T198" s="26">
        <f>IF(L198="","",MAX(0,L198-IF(N198="",0,N198)))</f>
        <v/>
      </c>
      <c r="U198" s="27">
        <f>IF(A198="","",IF(OR(J198="Cancelada",J198="Solicitud"),"No exigible",IF(M198="","Sin definir",IF(N198&gt;=M198,"Recibida",IF(N198&gt;0,"Parcial","Pendiente")))))</f>
        <v/>
      </c>
      <c r="V198" s="27">
        <f>IF(A198="","",IF(J198&lt;&gt;"Bloqueo provisional","",IF(K198="","Falta vencimiento",IF(K198&lt;TODAY(),"BLOQUEO VENCIDO",IF(K198=TODAY(),"Vence hoy","Vigente")))))</f>
        <v/>
      </c>
      <c r="W198" s="27">
        <f>IF(OR(A198="",R198="",S198="",E198="",D198&lt;=C198),"",IF(SUMPRODUCT(($A$2:$A$201&lt;&gt;A198)*($E$2:$E$201=E198)*(($J$2:$J$201="Bloqueo provisional")+($J$2:$J$201="Confirmada")+($J$2:$J$201="Realizada"))*($R$2:$R$201&lt;S198)*($S$2:$S$201&gt;R198))&gt;0,"CONFLICTO","Sin conflicto"))</f>
        <v/>
      </c>
      <c r="X198" s="27">
        <f>IF(A198="","",IF(OR(B198="",C198="",D198="",E198="",F198="",G198="",H198="",J198="",D198&lt;=C198,W198="CONFLICTO"),"REVISAR","Correcto"))</f>
        <v/>
      </c>
    </row>
    <row r="199">
      <c r="A199" s="21" t="n"/>
      <c r="B199" s="22" t="n"/>
      <c r="C199" s="43" t="n"/>
      <c r="D199" s="43" t="n"/>
      <c r="E199" s="21" t="n"/>
      <c r="F199" s="21" t="n"/>
      <c r="G199" s="21" t="n"/>
      <c r="H199" s="21" t="n"/>
      <c r="I199" s="21" t="n"/>
      <c r="J199" s="21" t="n"/>
      <c r="K199" s="22" t="n"/>
      <c r="L199" s="24" t="n"/>
      <c r="M199" s="24" t="n"/>
      <c r="N199" s="24" t="n"/>
      <c r="O199" s="22" t="n"/>
      <c r="P199" s="22" t="n"/>
      <c r="Q199" s="21" t="n"/>
      <c r="R199" s="44">
        <f>IF(OR(B199="",C199=""),"",B199+C199)</f>
        <v/>
      </c>
      <c r="S199" s="44">
        <f>IF(OR(B199="",D199=""),"",B199+D199)</f>
        <v/>
      </c>
      <c r="T199" s="26">
        <f>IF(L199="","",MAX(0,L199-IF(N199="",0,N199)))</f>
        <v/>
      </c>
      <c r="U199" s="27">
        <f>IF(A199="","",IF(OR(J199="Cancelada",J199="Solicitud"),"No exigible",IF(M199="","Sin definir",IF(N199&gt;=M199,"Recibida",IF(N199&gt;0,"Parcial","Pendiente")))))</f>
        <v/>
      </c>
      <c r="V199" s="27">
        <f>IF(A199="","",IF(J199&lt;&gt;"Bloqueo provisional","",IF(K199="","Falta vencimiento",IF(K199&lt;TODAY(),"BLOQUEO VENCIDO",IF(K199=TODAY(),"Vence hoy","Vigente")))))</f>
        <v/>
      </c>
      <c r="W199" s="27">
        <f>IF(OR(A199="",R199="",S199="",E199="",D199&lt;=C199),"",IF(SUMPRODUCT(($A$2:$A$201&lt;&gt;A199)*($E$2:$E$201=E199)*(($J$2:$J$201="Bloqueo provisional")+($J$2:$J$201="Confirmada")+($J$2:$J$201="Realizada"))*($R$2:$R$201&lt;S199)*($S$2:$S$201&gt;R199))&gt;0,"CONFLICTO","Sin conflicto"))</f>
        <v/>
      </c>
      <c r="X199" s="27">
        <f>IF(A199="","",IF(OR(B199="",C199="",D199="",E199="",F199="",G199="",H199="",J199="",D199&lt;=C199,W199="CONFLICTO"),"REVISAR","Correcto"))</f>
        <v/>
      </c>
    </row>
    <row r="200">
      <c r="A200" s="21" t="n"/>
      <c r="B200" s="22" t="n"/>
      <c r="C200" s="43" t="n"/>
      <c r="D200" s="43" t="n"/>
      <c r="E200" s="21" t="n"/>
      <c r="F200" s="21" t="n"/>
      <c r="G200" s="21" t="n"/>
      <c r="H200" s="21" t="n"/>
      <c r="I200" s="21" t="n"/>
      <c r="J200" s="21" t="n"/>
      <c r="K200" s="22" t="n"/>
      <c r="L200" s="24" t="n"/>
      <c r="M200" s="24" t="n"/>
      <c r="N200" s="24" t="n"/>
      <c r="O200" s="22" t="n"/>
      <c r="P200" s="22" t="n"/>
      <c r="Q200" s="21" t="n"/>
      <c r="R200" s="44">
        <f>IF(OR(B200="",C200=""),"",B200+C200)</f>
        <v/>
      </c>
      <c r="S200" s="44">
        <f>IF(OR(B200="",D200=""),"",B200+D200)</f>
        <v/>
      </c>
      <c r="T200" s="26">
        <f>IF(L200="","",MAX(0,L200-IF(N200="",0,N200)))</f>
        <v/>
      </c>
      <c r="U200" s="27">
        <f>IF(A200="","",IF(OR(J200="Cancelada",J200="Solicitud"),"No exigible",IF(M200="","Sin definir",IF(N200&gt;=M200,"Recibida",IF(N200&gt;0,"Parcial","Pendiente")))))</f>
        <v/>
      </c>
      <c r="V200" s="27">
        <f>IF(A200="","",IF(J200&lt;&gt;"Bloqueo provisional","",IF(K200="","Falta vencimiento",IF(K200&lt;TODAY(),"BLOQUEO VENCIDO",IF(K200=TODAY(),"Vence hoy","Vigente")))))</f>
        <v/>
      </c>
      <c r="W200" s="27">
        <f>IF(OR(A200="",R200="",S200="",E200="",D200&lt;=C200),"",IF(SUMPRODUCT(($A$2:$A$201&lt;&gt;A200)*($E$2:$E$201=E200)*(($J$2:$J$201="Bloqueo provisional")+($J$2:$J$201="Confirmada")+($J$2:$J$201="Realizada"))*($R$2:$R$201&lt;S200)*($S$2:$S$201&gt;R200))&gt;0,"CONFLICTO","Sin conflicto"))</f>
        <v/>
      </c>
      <c r="X200" s="27">
        <f>IF(A200="","",IF(OR(B200="",C200="",D200="",E200="",F200="",G200="",H200="",J200="",D200&lt;=C200,W200="CONFLICTO"),"REVISAR","Correcto"))</f>
        <v/>
      </c>
    </row>
    <row r="201">
      <c r="A201" s="21" t="n"/>
      <c r="B201" s="22" t="n"/>
      <c r="C201" s="43" t="n"/>
      <c r="D201" s="43" t="n"/>
      <c r="E201" s="21" t="n"/>
      <c r="F201" s="21" t="n"/>
      <c r="G201" s="21" t="n"/>
      <c r="H201" s="21" t="n"/>
      <c r="I201" s="21" t="n"/>
      <c r="J201" s="21" t="n"/>
      <c r="K201" s="22" t="n"/>
      <c r="L201" s="24" t="n"/>
      <c r="M201" s="24" t="n"/>
      <c r="N201" s="24" t="n"/>
      <c r="O201" s="22" t="n"/>
      <c r="P201" s="22" t="n"/>
      <c r="Q201" s="21" t="n"/>
      <c r="R201" s="44">
        <f>IF(OR(B201="",C201=""),"",B201+C201)</f>
        <v/>
      </c>
      <c r="S201" s="44">
        <f>IF(OR(B201="",D201=""),"",B201+D201)</f>
        <v/>
      </c>
      <c r="T201" s="26">
        <f>IF(L201="","",MAX(0,L201-IF(N201="",0,N201)))</f>
        <v/>
      </c>
      <c r="U201" s="27">
        <f>IF(A201="","",IF(OR(J201="Cancelada",J201="Solicitud"),"No exigible",IF(M201="","Sin definir",IF(N201&gt;=M201,"Recibida",IF(N201&gt;0,"Parcial","Pendiente")))))</f>
        <v/>
      </c>
      <c r="V201" s="27">
        <f>IF(A201="","",IF(J201&lt;&gt;"Bloqueo provisional","",IF(K201="","Falta vencimiento",IF(K201&lt;TODAY(),"BLOQUEO VENCIDO",IF(K201=TODAY(),"Vence hoy","Vigente")))))</f>
        <v/>
      </c>
      <c r="W201" s="27">
        <f>IF(OR(A201="",R201="",S201="",E201="",D201&lt;=C201),"",IF(SUMPRODUCT(($A$2:$A$201&lt;&gt;A201)*($E$2:$E$201=E201)*(($J$2:$J$201="Bloqueo provisional")+($J$2:$J$201="Confirmada")+($J$2:$J$201="Realizada"))*($R$2:$R$201&lt;S201)*($S$2:$S$201&gt;R201))&gt;0,"CONFLICTO","Sin conflicto"))</f>
        <v/>
      </c>
      <c r="X201" s="27">
        <f>IF(A201="","",IF(OR(B201="",C201="",D201="",E201="",F201="",G201="",H201="",J201="",D201&lt;=C201,W201="CONFLICTO"),"REVISAR","Correcto"))</f>
        <v/>
      </c>
    </row>
  </sheetData>
  <conditionalFormatting sqref="A2:A201">
    <cfRule type="expression" priority="1" dxfId="0">
      <formula>AND($A2&lt;&gt;"",COUNTIF($A$2:$A$201,$A2)&gt;1)</formula>
    </cfRule>
  </conditionalFormatting>
  <conditionalFormatting sqref="A2:X201">
    <cfRule type="expression" priority="2" dxfId="0">
      <formula>$W2="CONFLICTO"</formula>
    </cfRule>
    <cfRule type="expression" priority="3" dxfId="4">
      <formula>$V2="BLOQUEO VENCIDO"</formula>
    </cfRule>
  </conditionalFormatting>
  <conditionalFormatting sqref="X2:X201">
    <cfRule type="expression" priority="4" dxfId="5">
      <formula>X2="REVISAR"</formula>
    </cfRule>
  </conditionalFormatting>
  <conditionalFormatting sqref="J2:J201">
    <cfRule type="expression" priority="5" dxfId="6">
      <formula>J2="Cancelada"</formula>
    </cfRule>
  </conditionalFormatting>
  <dataValidations count="9">
    <dataValidation sqref="A2:A201" showDropDown="0" showInputMessage="0" showErrorMessage="0" allowBlank="0" type="textLength" operator="lessThanOrEqual">
      <formula1>20</formula1>
    </dataValidation>
    <dataValidation sqref="B2:B201 K2:K201 O2:P201" showDropDown="0" showInputMessage="0" showErrorMessage="1" allowBlank="0" errorTitle="Fecha no válida" error="Introduce una fecha válida entre 01/01/2020 y 31/12/2100." type="date" operator="between">
      <formula1>DATE(2020,1,1)</formula1>
      <formula2>DATE(2100,12,31)</formula2>
    </dataValidation>
    <dataValidation sqref="C2:D201" showDropDown="0" showInputMessage="0" showErrorMessage="0" allowBlank="0" type="time" operator="between">
      <formula1>TIME(0,0,0)</formula1>
      <formula2>TIME(23,59,59)</formula2>
    </dataValidation>
    <dataValidation sqref="E2:E201" showDropDown="0" showInputMessage="0" showErrorMessage="0" allowBlank="0" type="list">
      <formula1>'Configuración'!$A$5:$A$9</formula1>
    </dataValidation>
    <dataValidation sqref="F2:F201" showDropDown="0" showInputMessage="0" showErrorMessage="0" allowBlank="0" type="list">
      <formula1>'Configuración'!$E$5:$E$14</formula1>
    </dataValidation>
    <dataValidation sqref="I2:I201" showDropDown="0" showInputMessage="0" showErrorMessage="0" allowBlank="0" type="list">
      <formula1>'Configuración'!$G$5:$G$12</formula1>
    </dataValidation>
    <dataValidation sqref="J2:J201" showDropDown="0" showInputMessage="0" showErrorMessage="0" allowBlank="0" type="list">
      <formula1>'Configuración'!$I$5:$I$9</formula1>
    </dataValidation>
    <dataValidation sqref="L2:N201" showDropDown="0" showInputMessage="0" showErrorMessage="0" allowBlank="0" type="decimal" operator="between">
      <formula1>0</formula1>
      <formula2>100000</formula2>
    </dataValidation>
    <dataValidation sqref="Q2:Q201" showDropDown="0" showInputMessage="0" showErrorMessage="0" allowBlank="0" type="textLength" operator="lessThanOrEqual">
      <formula1>250</formula1>
    </dataValidation>
  </dataValidations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P14"/>
  <sheetViews>
    <sheetView showGridLines="0" zoomScale="90" workbookViewId="0">
      <pane ySplit="3" topLeftCell="A4" activePane="bottomLeft" state="frozen"/>
      <selection pane="bottomLeft" activeCell="A1" sqref="A1"/>
    </sheetView>
  </sheetViews>
  <sheetFormatPr baseColWidth="8" defaultRowHeight="15"/>
  <cols>
    <col width="24" customWidth="1" min="1" max="1"/>
    <col width="20" customWidth="1" min="2" max="2"/>
    <col width="27" customWidth="1" min="3" max="3"/>
    <col width="3" customWidth="1" min="4" max="4"/>
    <col width="23" customWidth="1" min="5" max="5"/>
    <col width="3" customWidth="1" min="6" max="6"/>
    <col width="20" customWidth="1" min="7" max="7"/>
    <col width="3" customWidth="1" min="8" max="8"/>
    <col width="22" customWidth="1" min="9" max="9"/>
    <col width="25" customWidth="1" min="10" max="10"/>
    <col width="14" customWidth="1" min="11" max="11"/>
    <col width="3" customWidth="1" min="12" max="12"/>
    <col width="13" customWidth="1" min="13" max="13"/>
    <col width="13" customWidth="1" min="14" max="14"/>
    <col width="13" customWidth="1" min="15" max="15"/>
    <col width="14" customWidth="1" min="16" max="16"/>
  </cols>
  <sheetData>
    <row r="1">
      <c r="A1" s="1" t="inlineStr">
        <is>
          <t>Configuración del estudio</t>
        </is>
      </c>
    </row>
    <row r="2">
      <c r="A2" s="28" t="inlineStr">
        <is>
          <t>Modificar listas y horarios con cuidado: afectan a las validaciones y a la disponibilidad.</t>
        </is>
      </c>
      <c r="J2" t="inlineStr">
        <is>
          <t>Intervalo de agenda (min)</t>
        </is>
      </c>
      <c r="K2" t="n">
        <v>30</v>
      </c>
    </row>
    <row r="3">
      <c r="J3" t="inlineStr">
        <is>
          <t>Primera hora mostrada</t>
        </is>
      </c>
      <c r="K3" s="45" t="n">
        <v>0.2916666666666667</v>
      </c>
    </row>
    <row r="4">
      <c r="A4" s="6" t="inlineStr">
        <is>
          <t>Espacio</t>
        </is>
      </c>
      <c r="B4" s="6" t="inlineStr">
        <is>
          <t>Capacidad orientativa</t>
        </is>
      </c>
      <c r="C4" s="6" t="inlineStr">
        <is>
          <t>Preparación posterior (min)</t>
        </is>
      </c>
      <c r="E4" s="6" t="inlineStr">
        <is>
          <t>Fotógrafo/a</t>
        </is>
      </c>
      <c r="G4" s="6" t="inlineStr">
        <is>
          <t>Tipo de sesión</t>
        </is>
      </c>
      <c r="I4" s="6" t="inlineStr">
        <is>
          <t>Estado</t>
        </is>
      </c>
      <c r="M4" s="6" t="inlineStr">
        <is>
          <t>Nº de día</t>
        </is>
      </c>
      <c r="N4" s="6" t="inlineStr">
        <is>
          <t>Apertura</t>
        </is>
      </c>
      <c r="O4" s="6" t="inlineStr">
        <is>
          <t>Cierre</t>
        </is>
      </c>
      <c r="P4" s="6" t="inlineStr">
        <is>
          <t>Día</t>
        </is>
      </c>
    </row>
    <row r="5">
      <c r="A5" s="30" t="inlineStr">
        <is>
          <t>Plató Luz Norte</t>
        </is>
      </c>
      <c r="B5" s="30" t="n">
        <v>12</v>
      </c>
      <c r="C5" s="30" t="n">
        <v>30</v>
      </c>
      <c r="E5" s="30" t="inlineStr">
        <is>
          <t>Alba Niebla</t>
        </is>
      </c>
      <c r="G5" s="30" t="inlineStr">
        <is>
          <t>Producto</t>
        </is>
      </c>
      <c r="I5" s="30" t="inlineStr">
        <is>
          <t>Solicitud</t>
        </is>
      </c>
      <c r="M5" s="30" t="n">
        <v>1</v>
      </c>
      <c r="N5" s="46" t="n">
        <v>0.3333333333333333</v>
      </c>
      <c r="O5" s="46" t="n">
        <v>0.875</v>
      </c>
      <c r="P5" s="30" t="inlineStr">
        <is>
          <t>Lunes</t>
        </is>
      </c>
    </row>
    <row r="6">
      <c r="A6" s="30" t="inlineStr">
        <is>
          <t>Ciclorama Marfil</t>
        </is>
      </c>
      <c r="B6" s="30" t="n">
        <v>10</v>
      </c>
      <c r="C6" s="30" t="n">
        <v>45</v>
      </c>
      <c r="E6" s="30" t="inlineStr">
        <is>
          <t>Bruno Celaje</t>
        </is>
      </c>
      <c r="G6" s="30" t="inlineStr">
        <is>
          <t>Retrato</t>
        </is>
      </c>
      <c r="I6" s="30" t="inlineStr">
        <is>
          <t>Bloqueo provisional</t>
        </is>
      </c>
      <c r="M6" s="30" t="n">
        <v>2</v>
      </c>
      <c r="N6" s="46" t="n">
        <v>0.3333333333333333</v>
      </c>
      <c r="O6" s="46" t="n">
        <v>0.875</v>
      </c>
      <c r="P6" s="30" t="inlineStr">
        <is>
          <t>Martes</t>
        </is>
      </c>
    </row>
    <row r="7">
      <c r="A7" s="30" t="inlineStr">
        <is>
          <t>Sala Ventana Este</t>
        </is>
      </c>
      <c r="B7" s="30" t="n">
        <v>6</v>
      </c>
      <c r="C7" s="30" t="n">
        <v>15</v>
      </c>
      <c r="E7" s="30" t="inlineStr">
        <is>
          <t>Ciro Lumbre</t>
        </is>
      </c>
      <c r="G7" s="30" t="inlineStr">
        <is>
          <t>Moda</t>
        </is>
      </c>
      <c r="I7" s="30" t="inlineStr">
        <is>
          <t>Confirmada</t>
        </is>
      </c>
      <c r="M7" s="30" t="n">
        <v>3</v>
      </c>
      <c r="N7" s="46" t="n">
        <v>0.3333333333333333</v>
      </c>
      <c r="O7" s="46" t="n">
        <v>0.875</v>
      </c>
      <c r="P7" s="30" t="inlineStr">
        <is>
          <t>Miércoles</t>
        </is>
      </c>
    </row>
    <row r="8">
      <c r="A8" s="30" t="n"/>
      <c r="B8" s="30" t="n"/>
      <c r="C8" s="30" t="n"/>
      <c r="E8" s="30" t="inlineStr">
        <is>
          <t>Dana Rocío</t>
        </is>
      </c>
      <c r="G8" s="30" t="inlineStr">
        <is>
          <t>Publicidad</t>
        </is>
      </c>
      <c r="I8" s="30" t="inlineStr">
        <is>
          <t>Realizada</t>
        </is>
      </c>
      <c r="M8" s="30" t="n">
        <v>4</v>
      </c>
      <c r="N8" s="46" t="n">
        <v>0.3333333333333333</v>
      </c>
      <c r="O8" s="46" t="n">
        <v>0.875</v>
      </c>
      <c r="P8" s="30" t="inlineStr">
        <is>
          <t>Jueves</t>
        </is>
      </c>
    </row>
    <row r="9">
      <c r="A9" s="30" t="n"/>
      <c r="B9" s="30" t="n"/>
      <c r="C9" s="30" t="n"/>
      <c r="E9" s="30" t="inlineStr">
        <is>
          <t>Eva Calima</t>
        </is>
      </c>
      <c r="G9" s="30" t="inlineStr">
        <is>
          <t>Editorial</t>
        </is>
      </c>
      <c r="I9" s="30" t="inlineStr">
        <is>
          <t>Cancelada</t>
        </is>
      </c>
      <c r="M9" s="30" t="n">
        <v>5</v>
      </c>
      <c r="N9" s="46" t="n">
        <v>0.3333333333333333</v>
      </c>
      <c r="O9" s="46" t="n">
        <v>0.875</v>
      </c>
      <c r="P9" s="30" t="inlineStr">
        <is>
          <t>Viernes</t>
        </is>
      </c>
    </row>
    <row r="10">
      <c r="A10" s="30" t="n"/>
      <c r="B10" s="30" t="n"/>
      <c r="C10" s="30" t="n"/>
      <c r="E10" s="30" t="n"/>
      <c r="G10" s="30" t="inlineStr">
        <is>
          <t>Gastronomía</t>
        </is>
      </c>
      <c r="I10" s="30" t="n"/>
      <c r="M10" s="30" t="n">
        <v>6</v>
      </c>
      <c r="N10" s="46" t="n">
        <v>0.375</v>
      </c>
      <c r="O10" s="46" t="n">
        <v>0.75</v>
      </c>
      <c r="P10" s="30" t="inlineStr">
        <is>
          <t>Sábado</t>
        </is>
      </c>
    </row>
    <row r="11">
      <c r="A11" s="30" t="n"/>
      <c r="B11" s="30" t="n"/>
      <c r="C11" s="30" t="n"/>
      <c r="E11" s="30" t="n"/>
      <c r="G11" s="30" t="inlineStr">
        <is>
          <t>Audiovisual</t>
        </is>
      </c>
      <c r="I11" s="30" t="n"/>
      <c r="M11" s="30" t="n">
        <v>7</v>
      </c>
      <c r="N11" s="46" t="n">
        <v>0</v>
      </c>
      <c r="O11" s="46" t="n">
        <v>0</v>
      </c>
      <c r="P11" s="30" t="inlineStr">
        <is>
          <t>Domingo</t>
        </is>
      </c>
    </row>
    <row r="12">
      <c r="A12" s="30" t="n"/>
      <c r="B12" s="30" t="n"/>
      <c r="C12" s="30" t="n"/>
      <c r="E12" s="30" t="n"/>
      <c r="G12" s="30" t="inlineStr">
        <is>
          <t>Otro</t>
        </is>
      </c>
      <c r="I12" s="30" t="n"/>
      <c r="M12" s="30" t="n"/>
      <c r="N12" s="30" t="n"/>
      <c r="O12" s="30" t="n"/>
      <c r="P12" s="30" t="n"/>
    </row>
    <row r="13">
      <c r="A13" s="30" t="n"/>
      <c r="B13" s="30" t="n"/>
      <c r="C13" s="30" t="n"/>
      <c r="E13" s="30" t="n"/>
      <c r="G13" s="30" t="n"/>
      <c r="I13" s="30" t="n"/>
      <c r="M13" s="30" t="n"/>
      <c r="N13" s="30" t="n"/>
      <c r="O13" s="30" t="n"/>
      <c r="P13" s="30" t="n"/>
    </row>
    <row r="14">
      <c r="A14" s="30" t="n"/>
      <c r="B14" s="30" t="n"/>
      <c r="C14" s="30" t="n"/>
      <c r="E14" s="30" t="n"/>
      <c r="G14" s="30" t="n"/>
      <c r="I14" s="30" t="n"/>
      <c r="M14" s="30" t="n"/>
      <c r="N14" s="30" t="n"/>
      <c r="O14" s="30" t="n"/>
      <c r="P14" s="30" t="n"/>
    </row>
  </sheetData>
  <mergeCells count="2">
    <mergeCell ref="A1:P1"/>
    <mergeCell ref="A2:H2"/>
  </mergeCells>
  <dataValidations count="5">
    <dataValidation sqref="K2" showDropDown="0" showInputMessage="0" showErrorMessage="0" allowBlank="0" type="whole" operator="between">
      <formula1>15</formula1>
      <formula2>120</formula2>
    </dataValidation>
    <dataValidation sqref="K3" showDropDown="0" showInputMessage="0" showErrorMessage="0" allowBlank="0" type="time" operator="between">
      <formula1>TIME(0,0,0)</formula1>
      <formula2>TIME(23,59,59)</formula2>
    </dataValidation>
    <dataValidation sqref="B5:B9" showDropDown="0" showInputMessage="0" showErrorMessage="0" allowBlank="0" type="whole" operator="between">
      <formula1>1</formula1>
      <formula2>100</formula2>
    </dataValidation>
    <dataValidation sqref="C5:C9" showDropDown="0" showInputMessage="0" showErrorMessage="0" allowBlank="0" type="whole" operator="between">
      <formula1>0</formula1>
      <formula2>240</formula2>
    </dataValidation>
    <dataValidation sqref="N5:O11" showDropDown="0" showInputMessage="0" showErrorMessage="0" allowBlank="0" type="time" operator="between">
      <formula1>TIME(0,0,0)</formula1>
      <formula2>TIME(23,59,59)</formula2>
    </dataValidation>
  </dataValidations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H13"/>
  <sheetViews>
    <sheetView showGridLines="0" zoomScale="90" workbookViewId="0">
      <pane ySplit="2" topLeftCell="A3" activePane="bottomLeft" state="frozen"/>
      <selection pane="bottomLeft" activeCell="A1" sqref="A1"/>
    </sheetView>
  </sheetViews>
  <sheetFormatPr baseColWidth="8" defaultRowHeight="15"/>
  <cols>
    <col width="28" customWidth="1" min="1" max="1"/>
    <col width="55" customWidth="1" min="2" max="2"/>
    <col width="4" customWidth="1" min="3" max="3"/>
    <col width="17" customWidth="1" min="4" max="4"/>
    <col width="38" customWidth="1" min="5" max="5"/>
    <col width="12" customWidth="1" min="6" max="6"/>
    <col width="12" customWidth="1" min="7" max="7"/>
    <col width="12" customWidth="1" min="8" max="8"/>
  </cols>
  <sheetData>
    <row r="1">
      <c r="A1" s="1" t="inlineStr">
        <is>
          <t>Instrucciones de uso</t>
        </is>
      </c>
    </row>
    <row r="2"/>
    <row r="3">
      <c r="A3" s="32" t="inlineStr">
        <is>
          <t>Paso</t>
        </is>
      </c>
      <c r="B3" s="32" t="inlineStr">
        <is>
          <t>Acción recomendada</t>
        </is>
      </c>
      <c r="D3" s="32" t="inlineStr">
        <is>
          <t>Color</t>
        </is>
      </c>
      <c r="E3" s="32" t="inlineStr">
        <is>
          <t>Significado</t>
        </is>
      </c>
    </row>
    <row r="4">
      <c r="A4" s="33" t="inlineStr">
        <is>
          <t>1. Configura el estudio.</t>
        </is>
      </c>
      <c r="B4" s="33" t="inlineStr">
        <is>
          <t>Revisa espacios, fotógrafos, horarios y minutos de preparación.</t>
        </is>
      </c>
      <c r="D4" s="34" t="inlineStr">
        <is>
          <t>Verde</t>
        </is>
      </c>
      <c r="E4" s="13" t="inlineStr">
        <is>
          <t>Correcto, libre o confirmado</t>
        </is>
      </c>
    </row>
    <row r="5">
      <c r="A5" s="35" t="inlineStr">
        <is>
          <t>2. Registra la reserva.</t>
        </is>
      </c>
      <c r="B5" s="35" t="inlineStr">
        <is>
          <t>Completa las columnas A:Q de la hoja Reservas.</t>
        </is>
      </c>
      <c r="D5" s="36" t="inlineStr">
        <is>
          <t>Amarillo</t>
        </is>
      </c>
      <c r="E5" s="13" t="inlineStr">
        <is>
          <t>Pendiente de revisión</t>
        </is>
      </c>
    </row>
    <row r="6">
      <c r="A6" s="33" t="inlineStr">
        <is>
          <t>3. Usa un ID único.</t>
        </is>
      </c>
      <c r="B6" s="33" t="inlineStr">
        <is>
          <t>No repitas identificadores.</t>
        </is>
      </c>
      <c r="D6" s="37" t="inlineStr">
        <is>
          <t>Naranja</t>
        </is>
      </c>
      <c r="E6" s="13" t="inlineStr">
        <is>
          <t>Bloqueo vencido o próximo</t>
        </is>
      </c>
    </row>
    <row r="7">
      <c r="A7" s="35" t="inlineStr">
        <is>
          <t>4. Bloqueo provisional.</t>
        </is>
      </c>
      <c r="B7" s="35" t="inlineStr">
        <is>
          <t>Indica siempre la fecha «Válido hasta».</t>
        </is>
      </c>
      <c r="D7" s="38" t="inlineStr">
        <is>
          <t>Rojo</t>
        </is>
      </c>
      <c r="E7" s="13" t="inlineStr">
        <is>
          <t>Conflicto o error</t>
        </is>
      </c>
    </row>
    <row r="8">
      <c r="A8" s="33" t="inlineStr">
        <is>
          <t>5. Confirmación.</t>
        </is>
      </c>
      <c r="B8" s="33" t="inlineStr">
        <is>
          <t>Cambia el estado a «Confirmada» y registra la fecha de confirmación.</t>
        </is>
      </c>
      <c r="D8" s="39" t="inlineStr">
        <is>
          <t>Gris</t>
        </is>
      </c>
      <c r="E8" s="13" t="inlineStr">
        <is>
          <t>Cerrado, cancelado o celda calculada</t>
        </is>
      </c>
    </row>
    <row r="9">
      <c r="A9" s="35" t="inlineStr">
        <is>
          <t>6. Señal.</t>
        </is>
      </c>
      <c r="B9" s="35" t="inlineStr">
        <is>
          <t>Introduce la señal prevista y la cantidad realmente recibida.</t>
        </is>
      </c>
    </row>
    <row r="10">
      <c r="A10" s="33" t="inlineStr">
        <is>
          <t>7. Comprueba conflictos.</t>
        </is>
      </c>
      <c r="B10" s="33" t="inlineStr">
        <is>
          <t>No confirmes una reserva si aparece «CONFLICTO».</t>
        </is>
      </c>
    </row>
    <row r="11">
      <c r="A11" s="35" t="inlineStr">
        <is>
          <t>8. Consulta la disponibilidad.</t>
        </is>
      </c>
      <c r="B11" s="35" t="inlineStr">
        <is>
          <t>Selecciona una fecha en la hoja Disponibilidad.</t>
        </is>
      </c>
      <c r="D11" s="40" t="inlineStr">
        <is>
          <t>Esta plantilla es una herramienta de organización interna. No sustituye sistemas de facturación, contratos, copias de seguridad ni calendarios compartidos.</t>
        </is>
      </c>
    </row>
    <row r="12">
      <c r="A12" s="33" t="inlineStr">
        <is>
          <t>9. Cierra el trabajo.</t>
        </is>
      </c>
      <c r="B12" s="33" t="inlineStr">
        <is>
          <t>Cambia la reserva a «Realizada» cuando termine.</t>
        </is>
      </c>
    </row>
    <row r="13">
      <c r="A13" s="35" t="inlineStr">
        <is>
          <t>10. Conserva el historial.</t>
        </is>
      </c>
      <c r="B13" s="35" t="inlineStr">
        <is>
          <t>Usa «Cancelada» en lugar de borrar una reserva ya gestionada.</t>
        </is>
      </c>
    </row>
  </sheetData>
  <mergeCells count="2">
    <mergeCell ref="D11:H13"/>
    <mergeCell ref="A1:H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2026-09-08T12:23:08Z</dcterms:created>
  <dcterms:modified xmlns:dcterms="http://purl.org/dc/terms/" xmlns:xsi="http://www.w3.org/2001/XMLSchema-instance" xsi:type="dcterms:W3CDTF">2026-09-08T12:23:09+00:00Z</dcterms:modified>
</cp:coreProperties>
</file>