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worksheets/sheet4.xml" ContentType="application/vnd.openxmlformats-officedocument.spreadsheetml.worksheet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sumen" sheetId="1" state="visible" r:id="rId1"/>
    <sheet xmlns:r="http://schemas.openxmlformats.org/officeDocument/2006/relationships" name="Calendario" sheetId="2" state="visible" r:id="rId2"/>
    <sheet xmlns:r="http://schemas.openxmlformats.org/officeDocument/2006/relationships" name="Listas" sheetId="3" state="visible" r:id="rId3"/>
    <sheet xmlns:r="http://schemas.openxmlformats.org/officeDocument/2006/relationships" name="Instrucciones" sheetId="4" state="visible" r:id="rId4"/>
  </sheets>
  <definedNames>
    <definedName name="_xlnm._FilterDatabase" localSheetId="1" hidden="1">'Calendario'!$A$5:$V$105</definedName>
  </definedNames>
  <calcPr calcId="124519" calcMode="auto" fullCalcOnLoad="1" forceFullCalc="1"/>
</workbook>
</file>

<file path=xl/styles.xml><?xml version="1.0" encoding="utf-8"?>
<styleSheet xmlns="http://schemas.openxmlformats.org/spreadsheetml/2006/main">
  <numFmts count="2">
    <numFmt numFmtId="164" formatCode="dd/mm/yyyy"/>
    <numFmt numFmtId="165" formatCode="0.0"/>
  </numFmts>
  <fonts count="7">
    <font>
      <name val="Calibri"/>
      <family val="2"/>
      <color theme="1"/>
      <sz val="11"/>
      <scheme val="minor"/>
    </font>
    <font>
      <name val="Calibri"/>
      <b val="1"/>
      <color rgb="00FFFFFF"/>
      <sz val="16"/>
    </font>
    <font>
      <name val="Calibri"/>
      <b val="1"/>
      <color rgb="00333333"/>
      <sz val="10"/>
    </font>
    <font>
      <name val="Calibri"/>
      <b val="1"/>
      <color rgb="00FFFFFF"/>
      <sz val="10"/>
    </font>
    <font>
      <name val="Calibri"/>
      <b val="1"/>
      <color rgb="0026233F"/>
      <sz val="14"/>
    </font>
    <font>
      <name val="Calibri"/>
      <i val="1"/>
      <color rgb="00595959"/>
      <sz val="10"/>
    </font>
    <font>
      <name val="Calibri"/>
      <color rgb="00333333"/>
      <sz val="10"/>
    </font>
  </fonts>
  <fills count="8">
    <fill>
      <patternFill/>
    </fill>
    <fill>
      <patternFill patternType="gray125"/>
    </fill>
    <fill>
      <patternFill patternType="solid">
        <fgColor rgb="0026233F"/>
      </patternFill>
    </fill>
    <fill>
      <patternFill patternType="solid">
        <fgColor rgb="00FFF0C7"/>
      </patternFill>
    </fill>
    <fill>
      <patternFill patternType="solid">
        <fgColor rgb="00E05A47"/>
      </patternFill>
    </fill>
    <fill>
      <patternFill patternType="solid">
        <fgColor rgb="00E7E6E6"/>
      </patternFill>
    </fill>
    <fill>
      <patternFill patternType="solid">
        <fgColor rgb="00F7F2FA"/>
      </patternFill>
    </fill>
    <fill>
      <patternFill patternType="solid">
        <fgColor rgb="00FFFFFF"/>
      </patternFill>
    </fill>
  </fills>
  <borders count="3">
    <border>
      <left/>
      <right/>
      <top/>
      <bottom/>
      <diagonal/>
    </border>
    <border>
      <left style="thin">
        <color rgb="00DDD3E8"/>
      </left>
      <right style="thin">
        <color rgb="00DDD3E8"/>
      </right>
      <top style="thin">
        <color rgb="00DDD3E8"/>
      </top>
      <bottom style="thin">
        <color rgb="00DDD3E8"/>
      </bottom>
    </border>
    <border>
      <bottom style="thin">
        <color rgb="00DDD3E8"/>
      </bottom>
    </border>
  </borders>
  <cellStyleXfs count="1">
    <xf numFmtId="0" fontId="0" fillId="0" borderId="0"/>
  </cellStyleXfs>
  <cellXfs count="32">
    <xf numFmtId="0" fontId="0" fillId="0" borderId="0" pivotButton="0" quotePrefix="0" xfId="0"/>
    <xf numFmtId="0" fontId="1" fillId="2" borderId="0" applyAlignment="1" pivotButton="0" quotePrefix="0" xfId="0">
      <alignment horizontal="left" vertical="center" wrapText="1"/>
    </xf>
    <xf numFmtId="0" fontId="2" fillId="0" borderId="0" pivotButton="0" quotePrefix="0" xfId="0"/>
    <xf numFmtId="164" fontId="0" fillId="0" borderId="0" pivotButton="0" quotePrefix="0" xfId="0"/>
    <xf numFmtId="0" fontId="0" fillId="3" borderId="1" applyAlignment="1" pivotButton="0" quotePrefix="0" xfId="0">
      <alignment horizontal="center" vertical="center" wrapText="1"/>
    </xf>
    <xf numFmtId="0" fontId="3" fillId="4" borderId="1" applyAlignment="1" pivotButton="0" quotePrefix="0" xfId="0">
      <alignment horizontal="center" vertical="center" wrapText="1"/>
    </xf>
    <xf numFmtId="0" fontId="4" fillId="5" borderId="1" applyAlignment="1" pivotButton="0" quotePrefix="0" xfId="0">
      <alignment horizontal="center" vertical="center" wrapText="1"/>
    </xf>
    <xf numFmtId="165" fontId="4" fillId="5" borderId="1" applyAlignment="1" pivotButton="0" quotePrefix="0" xfId="0">
      <alignment horizontal="center" vertical="center" wrapText="1"/>
    </xf>
    <xf numFmtId="0" fontId="0" fillId="5" borderId="1" pivotButton="0" quotePrefix="0" xfId="0"/>
    <xf numFmtId="9" fontId="4" fillId="5" borderId="1" applyAlignment="1" pivotButton="0" quotePrefix="0" xfId="0">
      <alignment horizontal="center" vertical="center" wrapText="1"/>
    </xf>
    <xf numFmtId="0" fontId="0" fillId="6" borderId="1" applyAlignment="1" pivotButton="0" quotePrefix="0" xfId="0">
      <alignment horizontal="left" vertical="center" wrapText="1"/>
    </xf>
    <xf numFmtId="0" fontId="0" fillId="6" borderId="1" applyAlignment="1" pivotButton="0" quotePrefix="0" xfId="0">
      <alignment horizontal="right" vertical="center"/>
    </xf>
    <xf numFmtId="165" fontId="0" fillId="6" borderId="1" applyAlignment="1" pivotButton="0" quotePrefix="0" xfId="0">
      <alignment horizontal="right" vertical="center"/>
    </xf>
    <xf numFmtId="0" fontId="0" fillId="7" borderId="1" applyAlignment="1" pivotButton="0" quotePrefix="0" xfId="0">
      <alignment horizontal="left" vertical="center" wrapText="1"/>
    </xf>
    <xf numFmtId="0" fontId="0" fillId="7" borderId="1" applyAlignment="1" pivotButton="0" quotePrefix="0" xfId="0">
      <alignment horizontal="right" vertical="center"/>
    </xf>
    <xf numFmtId="165" fontId="0" fillId="7" borderId="1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wrapText="1"/>
    </xf>
    <xf numFmtId="0" fontId="6" fillId="3" borderId="1" applyAlignment="1" pivotButton="0" quotePrefix="0" xfId="0">
      <alignment horizontal="left" vertical="center" wrapText="1"/>
    </xf>
    <xf numFmtId="164" fontId="6" fillId="3" borderId="1" applyAlignment="1" pivotButton="0" quotePrefix="0" xfId="0">
      <alignment horizontal="left" vertical="center" wrapText="1"/>
    </xf>
    <xf numFmtId="1" fontId="6" fillId="5" borderId="1" applyAlignment="1" pivotButton="0" quotePrefix="0" xfId="0">
      <alignment horizontal="right" vertical="center"/>
    </xf>
    <xf numFmtId="165" fontId="6" fillId="3" borderId="1" applyAlignment="1" pivotButton="0" quotePrefix="0" xfId="0">
      <alignment horizontal="right" vertical="center"/>
    </xf>
    <xf numFmtId="9" fontId="6" fillId="3" borderId="1" applyAlignment="1" pivotButton="0" quotePrefix="0" xfId="0">
      <alignment horizontal="right" vertical="center"/>
    </xf>
    <xf numFmtId="165" fontId="6" fillId="5" borderId="1" applyAlignment="1" pivotButton="0" quotePrefix="0" xfId="0">
      <alignment horizontal="right" vertical="center"/>
    </xf>
    <xf numFmtId="0" fontId="6" fillId="5" borderId="1" applyAlignment="1" pivotButton="0" quotePrefix="0" xfId="0">
      <alignment horizontal="left" vertical="center" wrapText="1"/>
    </xf>
    <xf numFmtId="0" fontId="0" fillId="3" borderId="1" applyAlignment="1" pivotButton="0" quotePrefix="0" xfId="0">
      <alignment horizontal="left" vertical="center" wrapText="1"/>
    </xf>
    <xf numFmtId="9" fontId="0" fillId="3" borderId="1" applyAlignment="1" pivotButton="0" quotePrefix="0" xfId="0">
      <alignment horizontal="left" vertical="center" wrapText="1"/>
    </xf>
    <xf numFmtId="164" fontId="0" fillId="3" borderId="1" applyAlignment="1" pivotButton="0" quotePrefix="0" xfId="0">
      <alignment horizontal="left" vertical="center" wrapText="1"/>
    </xf>
    <xf numFmtId="0" fontId="0" fillId="5" borderId="1" applyAlignment="1" pivotButton="0" quotePrefix="0" xfId="0">
      <alignment horizontal="left" vertical="center" wrapText="1"/>
    </xf>
    <xf numFmtId="0" fontId="5" fillId="3" borderId="1" applyAlignment="1" pivotButton="0" quotePrefix="0" xfId="0">
      <alignment horizontal="left" vertical="top" wrapText="1"/>
    </xf>
    <xf numFmtId="0" fontId="3" fillId="4" borderId="1" applyAlignment="1" pivotButton="0" quotePrefix="0" xfId="0">
      <alignment horizontal="left" vertical="top" wrapText="1"/>
    </xf>
    <xf numFmtId="0" fontId="6" fillId="6" borderId="2" applyAlignment="1" pivotButton="0" quotePrefix="0" xfId="0">
      <alignment horizontal="left" vertical="top" wrapText="1"/>
    </xf>
    <xf numFmtId="0" fontId="6" fillId="7" borderId="2" applyAlignment="1" pivotButton="0" quotePrefix="0" xfId="0">
      <alignment horizontal="left" vertical="top" wrapText="1"/>
    </xf>
  </cellXfs>
  <cellStyles count="1">
    <cellStyle name="Normal" xfId="0" builtinId="0" hidden="0"/>
  </cellStyles>
  <dxfs count="7">
    <dxf>
      <font>
        <name val="Calibri"/>
        <b val="1"/>
        <color rgb="009C0006"/>
        <sz val="10"/>
      </font>
      <fill>
        <patternFill patternType="solid">
          <fgColor rgb="00F4CCCC"/>
        </patternFill>
      </fill>
    </dxf>
    <dxf>
      <font>
        <name val="Calibri"/>
        <b val="1"/>
        <color rgb="00333333"/>
        <sz val="10"/>
      </font>
      <fill>
        <patternFill patternType="solid">
          <fgColor rgb="00FCE5CD"/>
        </patternFill>
      </fill>
    </dxf>
    <dxf>
      <font>
        <name val="Calibri"/>
        <b val="1"/>
        <color rgb="00333333"/>
        <sz val="10"/>
      </font>
      <fill>
        <patternFill patternType="solid">
          <fgColor rgb="00D9EAD3"/>
        </patternFill>
      </fill>
    </dxf>
    <dxf>
      <fill>
        <patternFill patternType="solid">
          <fgColor rgb="00F4CCCC"/>
        </patternFill>
      </fill>
    </dxf>
    <dxf>
      <fill>
        <patternFill patternType="solid">
          <fgColor rgb="00FCE5CD"/>
        </patternFill>
      </fill>
    </dxf>
    <dxf>
      <font>
        <name val="Calibri"/>
        <color rgb="00595959"/>
        <sz val="10"/>
      </font>
      <fill>
        <patternFill patternType="solid">
          <fgColor rgb="00D9EAD3"/>
        </patternFill>
      </fill>
    </dxf>
    <dxf>
      <fill>
        <patternFill patternType="solid">
          <fgColor rgb="00FFF2CC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Actividades por estado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'Resumen'!B11</f>
            </strRef>
          </tx>
          <spPr>
            <a:ln xmlns:a="http://schemas.openxmlformats.org/drawingml/2006/main">
              <a:prstDash val="solid"/>
            </a:ln>
          </spPr>
          <cat>
            <numRef>
              <f>'Resumen'!$A$12:$A$18</f>
            </numRef>
          </cat>
          <val>
            <numRef>
              <f>'Resumen'!$B$12:$B$18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Estado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Actividades</a:t>
                </a:r>
              </a:p>
            </rich>
          </tx>
        </title>
        <majorTickMark val="none"/>
        <minorTickMark val="none"/>
        <crossAx val="10"/>
      </valAx>
    </plotArea>
    <plotVisOnly val="1"/>
    <dispBlanksAs val="gap"/>
  </chart>
</chartSpace>
</file>

<file path=xl/charts/chart2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Carga por responsable</a:t>
            </a:r>
          </a:p>
        </rich>
      </tx>
    </title>
    <plotArea>
      <barChart>
        <barDir val="bar"/>
        <grouping val="clustered"/>
        <ser>
          <idx val="0"/>
          <order val="0"/>
          <tx>
            <strRef>
              <f>'Resumen'!E11</f>
            </strRef>
          </tx>
          <spPr>
            <a:ln xmlns:a="http://schemas.openxmlformats.org/drawingml/2006/main">
              <a:prstDash val="solid"/>
            </a:ln>
          </spPr>
          <cat>
            <numRef>
              <f>'Resumen'!$D$12:$D$20</f>
            </numRef>
          </cat>
          <val>
            <numRef>
              <f>'Resumen'!$E$12:$E$20</f>
            </numRef>
          </val>
        </ser>
        <ser>
          <idx val="1"/>
          <order val="1"/>
          <tx>
            <strRef>
              <f>'Resumen'!F11</f>
            </strRef>
          </tx>
          <spPr>
            <a:ln xmlns:a="http://schemas.openxmlformats.org/drawingml/2006/main">
              <a:prstDash val="solid"/>
            </a:ln>
          </spPr>
          <cat>
            <numRef>
              <f>'Resumen'!$D$12:$D$20</f>
            </numRef>
          </cat>
          <val>
            <numRef>
              <f>'Resumen'!$F$12:$F$20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Horas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Responsable</a:t>
                </a:r>
              </a:p>
            </rich>
          </tx>
        </title>
        <majorTickMark val="none"/>
        <minorTickMark val="none"/>
        <crossAx val="10"/>
      </valAx>
    </plotArea>
    <legend>
      <legendPos val="b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Relationship Type="http://schemas.openxmlformats.org/officeDocument/2006/relationships/chart" Target="/xl/charts/chart2.xml" Id="rId2"/></Relationships>
</file>

<file path=xl/drawings/drawing1.xml><?xml version="1.0" encoding="utf-8"?>
<wsDr xmlns="http://schemas.openxmlformats.org/drawingml/2006/spreadsheetDrawing">
  <oneCellAnchor>
    <from>
      <col>0</col>
      <colOff>0</colOff>
      <row>21</row>
      <rowOff>0</rowOff>
    </from>
    <ext cx="5040000" cy="2592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  <oneCellAnchor>
    <from>
      <col>4</col>
      <colOff>0</colOff>
      <row>21</row>
      <rowOff>0</rowOff>
    </from>
    <ext cx="5040000" cy="2592000"/>
    <graphicFrame>
      <nvGraphicFramePr>
        <cNvPr id="2" name="Chart 2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/>
  </oneCellAnchor>
</wsDr>
</file>

<file path=xl/tables/table1.xml><?xml version="1.0" encoding="utf-8"?>
<table xmlns="http://schemas.openxmlformats.org/spreadsheetml/2006/main" id="1" name="tblCalendario" displayName="tblCalendario" ref="A5:V105" headerRowCount="1">
  <autoFilter ref="A5:V105"/>
  <tableColumns count="22">
    <tableColumn id="1" name="ID"/>
    <tableColumn id="2" name="Proyecto"/>
    <tableColumn id="3" name="Pieza o entrega"/>
    <tableColumn id="4" name="Fase"/>
    <tableColumn id="5" name="Actividad"/>
    <tableColumn id="6" name="Versión"/>
    <tableColumn id="7" name="Responsable"/>
    <tableColumn id="8" name="Inicio previsto"/>
    <tableColumn id="9" name="Fin previsto"/>
    <tableColumn id="10" name="Días laborables"/>
    <tableColumn id="11" name="Horas planificadas"/>
    <tableColumn id="12" name="Fecha límite"/>
    <tableColumn id="13" name="Depende de"/>
    <tableColumn id="14" name="Estado"/>
    <tableColumn id="15" name="Avance"/>
    <tableColumn id="16" name="Fecha real de fin"/>
    <tableColumn id="17" name="Revisor o destinatario"/>
    <tableColumn id="18" name="Comentarios recibidos"/>
    <tableColumn id="19" name="Horas pendientes"/>
    <tableColumn id="20" name="Desviación en días"/>
    <tableColumn id="21" name="Alerta"/>
    <tableColumn id="22" name="Comprobación"/>
  </tableColumns>
</table>
</file>

<file path=xl/tables/table2.xml><?xml version="1.0" encoding="utf-8"?>
<table xmlns="http://schemas.openxmlformats.org/spreadsheetml/2006/main" id="2" name="tblResponsables" displayName="tblResponsables" ref="G1:G10" headerRowCount="1">
  <autoFilter ref="G1:G10"/>
  <tableColumns count="1">
    <tableColumn id="7" name="Responsables"/>
  </tableColumns>
</table>
</file>

<file path=xl/tables/table3.xml><?xml version="1.0" encoding="utf-8"?>
<table xmlns="http://schemas.openxmlformats.org/spreadsheetml/2006/main" id="3" name="tblFestivos" displayName="tblFestivos" ref="H1:H21" headerRowCount="1">
  <autoFilter ref="H1:H21"/>
  <tableColumns count="1">
    <tableColumn id="8" name="Festivos y días no laborables"/>
  </tableColumns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_rels/sheet2.xml.rels><Relationships xmlns="http://schemas.openxmlformats.org/package/2006/relationships"><Relationship Type="http://schemas.openxmlformats.org/officeDocument/2006/relationships/table" Target="/xl/tables/table1.xml" Id="rId1"/></Relationships>
</file>

<file path=xl/worksheets/_rels/sheet3.xml.rels><Relationships xmlns="http://schemas.openxmlformats.org/package/2006/relationships"><Relationship Type="http://schemas.openxmlformats.org/officeDocument/2006/relationships/table" Target="/xl/tables/table2.xml" Id="rId1"/><Relationship Type="http://schemas.openxmlformats.org/officeDocument/2006/relationships/table" Target="/xl/tables/table3.xml" Id="rId2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20"/>
  <sheetViews>
    <sheetView showGridLines="0"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22" customWidth="1" min="1" max="1"/>
    <col width="15" customWidth="1" min="2" max="2"/>
    <col width="19" customWidth="1" min="3" max="3"/>
    <col width="21" customWidth="1" min="4" max="4"/>
    <col width="22" customWidth="1" min="5" max="5"/>
    <col width="18" customWidth="1" min="6" max="6"/>
    <col width="21" customWidth="1" min="7" max="7"/>
    <col width="16" customWidth="1" min="8" max="8"/>
  </cols>
  <sheetData>
    <row r="1" ht="28" customHeight="1">
      <c r="A1" s="1" t="inlineStr">
        <is>
          <t>Calendario de montaje audiovisual</t>
        </is>
      </c>
    </row>
    <row r="2">
      <c r="A2" s="2" t="inlineStr">
        <is>
          <t>Fecha de actualización</t>
        </is>
      </c>
      <c r="B2" s="3">
        <f>TODAY()</f>
        <v/>
      </c>
      <c r="D2" s="2" t="inlineStr">
        <is>
          <t>Proyecto filtrado</t>
        </is>
      </c>
      <c r="E2" s="4" t="inlineStr">
        <is>
          <t>Todos</t>
        </is>
      </c>
      <c r="G2" s="2" t="inlineStr">
        <is>
          <t>Días a la vista</t>
        </is>
      </c>
      <c r="H2" s="4" t="n">
        <v>14</v>
      </c>
    </row>
    <row r="3"/>
    <row r="4" ht="34" customHeight="1">
      <c r="A4" s="5" t="inlineStr">
        <is>
          <t>Tareas abiertas</t>
        </is>
      </c>
      <c r="B4" s="6">
        <f>IF($E$2="Todos",COUNTIFS(tblCalendario[ID],"&lt;&gt;",tblCalendario[Estado],"&lt;&gt;Completada",tblCalendario[Estado],"&lt;&gt;Cancelada"),COUNTIFS(tblCalendario[ID],"&lt;&gt;",tblCalendario[Proyecto],$E$2,tblCalendario[Estado],"&lt;&gt;Completada",tblCalendario[Estado],"&lt;&gt;Cancelada"))</f>
        <v/>
      </c>
      <c r="C4" s="5" t="inlineStr">
        <is>
          <t>Con retraso</t>
        </is>
      </c>
      <c r="D4" s="6">
        <f>IF($E$2="Todos",COUNTIFS(tblCalendario[ID],"&lt;&gt;",tblCalendario[Alerta],"Retrasada"),COUNTIFS(tblCalendario[ID],"&lt;&gt;",tblCalendario[Proyecto],$E$2,tblCalendario[Alerta],"Retrasada"))</f>
        <v/>
      </c>
      <c r="E4" s="5" t="inlineStr">
        <is>
          <t>Bloqueadas</t>
        </is>
      </c>
      <c r="F4" s="6">
        <f>IF($E$2="Todos",COUNTIFS(tblCalendario[ID],"&lt;&gt;",tblCalendario[Estado],"Bloqueada"),COUNTIFS(tblCalendario[ID],"&lt;&gt;",tblCalendario[Proyecto],$E$2,tblCalendario[Estado],"Bloqueada"))</f>
        <v/>
      </c>
      <c r="G4" s="5" t="inlineStr">
        <is>
          <t>Horas pendientes</t>
        </is>
      </c>
      <c r="H4" s="7">
        <f>IF($E$2="Todos",SUMIFS(tblCalendario[Horas pendientes],tblCalendario[ID],"&lt;&gt;"),SUMIFS(tblCalendario[Horas pendientes],tblCalendario[Proyecto],$E$2))</f>
        <v/>
      </c>
    </row>
    <row r="5" ht="8" customHeight="1">
      <c r="A5" s="8" t="n"/>
      <c r="B5" s="8" t="n"/>
      <c r="C5" s="8" t="n"/>
      <c r="D5" s="8" t="n"/>
      <c r="E5" s="8" t="n"/>
      <c r="F5" s="8" t="n"/>
      <c r="G5" s="8" t="n"/>
      <c r="H5" s="8" t="n"/>
    </row>
    <row r="6"/>
    <row r="7" ht="34" customHeight="1">
      <c r="A7" s="5" t="inlineStr">
        <is>
          <t>Hitos próximos</t>
        </is>
      </c>
      <c r="B7" s="6">
        <f>IF($E$2="Todos",COUNTIFS(tblCalendario[ID],"&lt;&gt;",tblCalendario[Fecha límite],"&gt;="&amp;TODAY(),tblCalendario[Fecha límite],"&lt;="&amp;TODAY()+$H$2,tblCalendario[Estado],"&lt;&gt;Completada",tblCalendario[Estado],"&lt;&gt;Cancelada"),COUNTIFS(tblCalendario[ID],"&lt;&gt;",tblCalendario[Proyecto],$E$2,tblCalendario[Fecha límite],"&gt;="&amp;TODAY(),tblCalendario[Fecha límite],"&lt;="&amp;TODAY()+$H$2,tblCalendario[Estado],"&lt;&gt;Completada",tblCalendario[Estado],"&lt;&gt;Cancelada"))</f>
        <v/>
      </c>
      <c r="C7" s="5" t="inlineStr">
        <is>
          <t>Avance medio</t>
        </is>
      </c>
      <c r="D7" s="9">
        <f>IFERROR(IF($E$2="Todos",AVERAGEIFS(tblCalendario[Avance],tblCalendario[ID],"&lt;&gt;",tblCalendario[Estado],"&lt;&gt;Cancelada"),AVERAGEIFS(tblCalendario[Avance],tblCalendario[Proyecto],$E$2,tblCalendario[Estado],"&lt;&gt;Cancelada")),"")</f>
        <v/>
      </c>
      <c r="E7" s="5" t="inlineStr">
        <is>
          <t>Completadas</t>
        </is>
      </c>
      <c r="F7" s="6">
        <f>IF($E$2="Todos",COUNTIFS(tblCalendario[ID],"&lt;&gt;",tblCalendario[Estado],"Completada"),COUNTIFS(tblCalendario[ID],"&lt;&gt;",tblCalendario[Proyecto],$E$2,tblCalendario[Estado],"Completada"))</f>
        <v/>
      </c>
      <c r="G7" s="5" t="inlineStr">
        <is>
          <t>Datos a revisar</t>
        </is>
      </c>
      <c r="H7" s="6">
        <f>IF($E$2="Todos",COUNTIFS(tblCalendario[ID],"&lt;&gt;",tblCalendario[Comprobación],"Revisar datos"),COUNTIFS(tblCalendario[ID],"&lt;&gt;",tblCalendario[Proyecto],$E$2,tblCalendario[Comprobación],"Revisar datos"))</f>
        <v/>
      </c>
    </row>
    <row r="8" ht="8" customHeight="1">
      <c r="A8" s="8" t="n"/>
      <c r="B8" s="8" t="n"/>
      <c r="C8" s="8" t="n"/>
      <c r="D8" s="8" t="n"/>
      <c r="E8" s="8" t="n"/>
      <c r="F8" s="8" t="n"/>
      <c r="G8" s="8" t="n"/>
      <c r="H8" s="8" t="n"/>
    </row>
    <row r="9"/>
    <row r="10"/>
    <row r="11">
      <c r="A11" s="5" t="inlineStr">
        <is>
          <t>Estado</t>
        </is>
      </c>
      <c r="B11" s="5" t="inlineStr">
        <is>
          <t>N.º de actividades</t>
        </is>
      </c>
      <c r="D11" s="5" t="inlineStr">
        <is>
          <t>Responsable</t>
        </is>
      </c>
      <c r="E11" s="5" t="inlineStr">
        <is>
          <t>Horas planificadas</t>
        </is>
      </c>
      <c r="F11" s="5" t="inlineStr">
        <is>
          <t>Horas pendientes</t>
        </is>
      </c>
    </row>
    <row r="12">
      <c r="A12" s="10" t="inlineStr">
        <is>
          <t>No iniciada</t>
        </is>
      </c>
      <c r="B12" s="11">
        <f>IF($E$2="Todos",COUNTIFS(tblCalendario[ID],"&lt;&gt;",tblCalendario[Estado],A12),COUNTIFS(tblCalendario[ID],"&lt;&gt;",tblCalendario[Proyecto],$E$2,tblCalendario[Estado],A12))</f>
        <v/>
      </c>
      <c r="D12" s="10">
        <f>Listas!G2</f>
        <v/>
      </c>
      <c r="E12" s="12">
        <f>IF(D12="","",IF($E$2="Todos",SUMIFS(tblCalendario[Horas planificadas],tblCalendario[Responsable],D12),SUMIFS(tblCalendario[Horas planificadas],tblCalendario[Responsable],D12,tblCalendario[Proyecto],$E$2)))</f>
        <v/>
      </c>
      <c r="F12" s="12">
        <f>IF(D12="","",IF($E$2="Todos",SUMIFS(tblCalendario[Horas pendientes],tblCalendario[Responsable],D12),SUMIFS(tblCalendario[Horas pendientes],tblCalendario[Responsable],D12,tblCalendario[Proyecto],$E$2)))</f>
        <v/>
      </c>
    </row>
    <row r="13">
      <c r="A13" s="13" t="inlineStr">
        <is>
          <t>En curso</t>
        </is>
      </c>
      <c r="B13" s="14">
        <f>IF($E$2="Todos",COUNTIFS(tblCalendario[ID],"&lt;&gt;",tblCalendario[Estado],A13),COUNTIFS(tblCalendario[ID],"&lt;&gt;",tblCalendario[Proyecto],$E$2,tblCalendario[Estado],A13))</f>
        <v/>
      </c>
      <c r="D13" s="13">
        <f>Listas!G3</f>
        <v/>
      </c>
      <c r="E13" s="15">
        <f>IF(D13="","",IF($E$2="Todos",SUMIFS(tblCalendario[Horas planificadas],tblCalendario[Responsable],D13),SUMIFS(tblCalendario[Horas planificadas],tblCalendario[Responsable],D13,tblCalendario[Proyecto],$E$2)))</f>
        <v/>
      </c>
      <c r="F13" s="15">
        <f>IF(D13="","",IF($E$2="Todos",SUMIFS(tblCalendario[Horas pendientes],tblCalendario[Responsable],D13),SUMIFS(tblCalendario[Horas pendientes],tblCalendario[Responsable],D13,tblCalendario[Proyecto],$E$2)))</f>
        <v/>
      </c>
    </row>
    <row r="14">
      <c r="A14" s="10" t="inlineStr">
        <is>
          <t>Pendiente de comentarios</t>
        </is>
      </c>
      <c r="B14" s="11">
        <f>IF($E$2="Todos",COUNTIFS(tblCalendario[ID],"&lt;&gt;",tblCalendario[Estado],A14),COUNTIFS(tblCalendario[ID],"&lt;&gt;",tblCalendario[Proyecto],$E$2,tblCalendario[Estado],A14))</f>
        <v/>
      </c>
      <c r="D14" s="10">
        <f>Listas!G4</f>
        <v/>
      </c>
      <c r="E14" s="12">
        <f>IF(D14="","",IF($E$2="Todos",SUMIFS(tblCalendario[Horas planificadas],tblCalendario[Responsable],D14),SUMIFS(tblCalendario[Horas planificadas],tblCalendario[Responsable],D14,tblCalendario[Proyecto],$E$2)))</f>
        <v/>
      </c>
      <c r="F14" s="12">
        <f>IF(D14="","",IF($E$2="Todos",SUMIFS(tblCalendario[Horas pendientes],tblCalendario[Responsable],D14),SUMIFS(tblCalendario[Horas pendientes],tblCalendario[Responsable],D14,tblCalendario[Proyecto],$E$2)))</f>
        <v/>
      </c>
    </row>
    <row r="15">
      <c r="A15" s="13" t="inlineStr">
        <is>
          <t>Bloqueada</t>
        </is>
      </c>
      <c r="B15" s="14">
        <f>IF($E$2="Todos",COUNTIFS(tblCalendario[ID],"&lt;&gt;",tblCalendario[Estado],A15),COUNTIFS(tblCalendario[ID],"&lt;&gt;",tblCalendario[Proyecto],$E$2,tblCalendario[Estado],A15))</f>
        <v/>
      </c>
      <c r="D15" s="13">
        <f>Listas!G5</f>
        <v/>
      </c>
      <c r="E15" s="15">
        <f>IF(D15="","",IF($E$2="Todos",SUMIFS(tblCalendario[Horas planificadas],tblCalendario[Responsable],D15),SUMIFS(tblCalendario[Horas planificadas],tblCalendario[Responsable],D15,tblCalendario[Proyecto],$E$2)))</f>
        <v/>
      </c>
      <c r="F15" s="15">
        <f>IF(D15="","",IF($E$2="Todos",SUMIFS(tblCalendario[Horas pendientes],tblCalendario[Responsable],D15),SUMIFS(tblCalendario[Horas pendientes],tblCalendario[Responsable],D15,tblCalendario[Proyecto],$E$2)))</f>
        <v/>
      </c>
    </row>
    <row r="16">
      <c r="A16" s="10" t="inlineStr">
        <is>
          <t>En revisión</t>
        </is>
      </c>
      <c r="B16" s="11">
        <f>IF($E$2="Todos",COUNTIFS(tblCalendario[ID],"&lt;&gt;",tblCalendario[Estado],A16),COUNTIFS(tblCalendario[ID],"&lt;&gt;",tblCalendario[Proyecto],$E$2,tblCalendario[Estado],A16))</f>
        <v/>
      </c>
      <c r="D16" s="10">
        <f>Listas!G6</f>
        <v/>
      </c>
      <c r="E16" s="12">
        <f>IF(D16="","",IF($E$2="Todos",SUMIFS(tblCalendario[Horas planificadas],tblCalendario[Responsable],D16),SUMIFS(tblCalendario[Horas planificadas],tblCalendario[Responsable],D16,tblCalendario[Proyecto],$E$2)))</f>
        <v/>
      </c>
      <c r="F16" s="12">
        <f>IF(D16="","",IF($E$2="Todos",SUMIFS(tblCalendario[Horas pendientes],tblCalendario[Responsable],D16),SUMIFS(tblCalendario[Horas pendientes],tblCalendario[Responsable],D16,tblCalendario[Proyecto],$E$2)))</f>
        <v/>
      </c>
    </row>
    <row r="17">
      <c r="A17" s="13" t="inlineStr">
        <is>
          <t>Completada</t>
        </is>
      </c>
      <c r="B17" s="14">
        <f>IF($E$2="Todos",COUNTIFS(tblCalendario[ID],"&lt;&gt;",tblCalendario[Estado],A17),COUNTIFS(tblCalendario[ID],"&lt;&gt;",tblCalendario[Proyecto],$E$2,tblCalendario[Estado],A17))</f>
        <v/>
      </c>
      <c r="D17" s="13">
        <f>Listas!G7</f>
        <v/>
      </c>
      <c r="E17" s="15">
        <f>IF(D17="","",IF($E$2="Todos",SUMIFS(tblCalendario[Horas planificadas],tblCalendario[Responsable],D17),SUMIFS(tblCalendario[Horas planificadas],tblCalendario[Responsable],D17,tblCalendario[Proyecto],$E$2)))</f>
        <v/>
      </c>
      <c r="F17" s="15">
        <f>IF(D17="","",IF($E$2="Todos",SUMIFS(tblCalendario[Horas pendientes],tblCalendario[Responsable],D17),SUMIFS(tblCalendario[Horas pendientes],tblCalendario[Responsable],D17,tblCalendario[Proyecto],$E$2)))</f>
        <v/>
      </c>
    </row>
    <row r="18">
      <c r="A18" s="10" t="inlineStr">
        <is>
          <t>Cancelada</t>
        </is>
      </c>
      <c r="B18" s="11">
        <f>IF($E$2="Todos",COUNTIFS(tblCalendario[ID],"&lt;&gt;",tblCalendario[Estado],A18),COUNTIFS(tblCalendario[ID],"&lt;&gt;",tblCalendario[Proyecto],$E$2,tblCalendario[Estado],A18))</f>
        <v/>
      </c>
      <c r="D18" s="10">
        <f>Listas!G8</f>
        <v/>
      </c>
      <c r="E18" s="12">
        <f>IF(D18="","",IF($E$2="Todos",SUMIFS(tblCalendario[Horas planificadas],tblCalendario[Responsable],D18),SUMIFS(tblCalendario[Horas planificadas],tblCalendario[Responsable],D18,tblCalendario[Proyecto],$E$2)))</f>
        <v/>
      </c>
      <c r="F18" s="12">
        <f>IF(D18="","",IF($E$2="Todos",SUMIFS(tblCalendario[Horas pendientes],tblCalendario[Responsable],D18),SUMIFS(tblCalendario[Horas pendientes],tblCalendario[Responsable],D18,tblCalendario[Proyecto],$E$2)))</f>
        <v/>
      </c>
    </row>
    <row r="19">
      <c r="A19" s="13" t="n"/>
      <c r="B19" s="14" t="n"/>
      <c r="D19" s="13">
        <f>Listas!G9</f>
        <v/>
      </c>
      <c r="E19" s="15">
        <f>IF(D19="","",IF($E$2="Todos",SUMIFS(tblCalendario[Horas planificadas],tblCalendario[Responsable],D19),SUMIFS(tblCalendario[Horas planificadas],tblCalendario[Responsable],D19,tblCalendario[Proyecto],$E$2)))</f>
        <v/>
      </c>
      <c r="F19" s="15">
        <f>IF(D19="","",IF($E$2="Todos",SUMIFS(tblCalendario[Horas pendientes],tblCalendario[Responsable],D19),SUMIFS(tblCalendario[Horas pendientes],tblCalendario[Responsable],D19,tblCalendario[Proyecto],$E$2)))</f>
        <v/>
      </c>
    </row>
    <row r="20">
      <c r="A20" s="10" t="n"/>
      <c r="B20" s="11" t="n"/>
      <c r="D20" s="10">
        <f>Listas!G10</f>
        <v/>
      </c>
      <c r="E20" s="12">
        <f>IF(D20="","",IF($E$2="Todos",SUMIFS(tblCalendario[Horas planificadas],tblCalendario[Responsable],D20),SUMIFS(tblCalendario[Horas planificadas],tblCalendario[Responsable],D20,tblCalendario[Proyecto],$E$2)))</f>
        <v/>
      </c>
      <c r="F20" s="12">
        <f>IF(D20="","",IF($E$2="Todos",SUMIFS(tblCalendario[Horas pendientes],tblCalendario[Responsable],D20),SUMIFS(tblCalendario[Horas pendientes],tblCalendario[Responsable],D20,tblCalendario[Proyecto],$E$2)))</f>
        <v/>
      </c>
    </row>
  </sheetData>
  <mergeCells count="1">
    <mergeCell ref="A1:H1"/>
  </mergeCells>
  <conditionalFormatting sqref="D4">
    <cfRule type="cellIs" priority="1" operator="greaterThan" dxfId="0">
      <formula>0</formula>
    </cfRule>
  </conditionalFormatting>
  <conditionalFormatting sqref="F4">
    <cfRule type="cellIs" priority="2" operator="greaterThan" dxfId="1">
      <formula>0</formula>
    </cfRule>
  </conditionalFormatting>
  <conditionalFormatting sqref="H7">
    <cfRule type="cellIs" priority="3" operator="greaterThan" dxfId="0">
      <formula>0</formula>
    </cfRule>
  </conditionalFormatting>
  <conditionalFormatting sqref="D7">
    <cfRule type="cellIs" priority="4" operator="lessThan" dxfId="0">
      <formula>0.4</formula>
    </cfRule>
    <cfRule type="cellIs" priority="5" operator="between" dxfId="1">
      <formula>0.4</formula>
      <formula>0.799999</formula>
    </cfRule>
    <cfRule type="cellIs" priority="6" operator="greaterThanOrEqual" dxfId="2">
      <formula>0.8</formula>
    </cfRule>
  </conditionalFormatting>
  <dataValidations count="2">
    <dataValidation sqref="E2" showDropDown="0" showInputMessage="0" showErrorMessage="1" allowBlank="0" errorTitle="Proyecto no válido" error="Seleccione un proyecto de la lista." type="list">
      <formula1>'Listas'!$M$2:$M$22</formula1>
    </dataValidation>
    <dataValidation sqref="H2" showDropDown="0" showInputMessage="0" showErrorMessage="1" allowBlank="0" errorTitle="Horizonte no válido" error="Introduzca un número entero entre 1 y 60." type="whole" operator="between">
      <formula1>1</formula1>
      <formula2>60</formula2>
    </dataValidation>
  </dataValidations>
  <pageMargins left="0.75" right="0.75" top="1" bottom="1" header="0.5" footer="0.5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V105"/>
  <sheetViews>
    <sheetView showGridLines="0"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12" customWidth="1" min="1" max="1"/>
    <col width="22" customWidth="1" min="2" max="2"/>
    <col width="24" customWidth="1" min="3" max="3"/>
    <col width="23" customWidth="1" min="4" max="4"/>
    <col width="42" customWidth="1" min="5" max="5"/>
    <col width="13" customWidth="1" min="6" max="6"/>
    <col width="18" customWidth="1" min="7" max="7"/>
    <col width="15" customWidth="1" min="8" max="8"/>
    <col width="15" customWidth="1" min="9" max="9"/>
    <col width="15" customWidth="1" min="10" max="10"/>
    <col width="18" customWidth="1" min="11" max="11"/>
    <col width="15" customWidth="1" min="12" max="12"/>
    <col width="14" customWidth="1" min="13" max="13"/>
    <col width="25" customWidth="1" min="14" max="14"/>
    <col width="11" customWidth="1" min="15" max="15"/>
    <col width="17" customWidth="1" min="16" max="16"/>
    <col width="25" customWidth="1" min="17" max="17"/>
    <col width="22" customWidth="1" min="18" max="18"/>
    <col width="17" customWidth="1" min="19" max="19"/>
    <col width="17" customWidth="1" min="20" max="20"/>
    <col width="16" customWidth="1" min="21" max="21"/>
    <col width="18" customWidth="1" min="22" max="22"/>
  </cols>
  <sheetData>
    <row r="1" ht="28" customHeight="1">
      <c r="A1" s="1" t="inlineStr">
        <is>
          <t>Plan de ensamblaje, revisiones, bloqueo y entrega</t>
        </is>
      </c>
    </row>
    <row r="2">
      <c r="A2" s="16" t="inlineStr">
        <is>
          <t>Introduzca una fila por actividad o hito. No sobrescriba las columnas calculadas en gris.</t>
        </is>
      </c>
    </row>
    <row r="3"/>
    <row r="4"/>
    <row r="5" ht="34" customHeight="1">
      <c r="A5" s="5" t="inlineStr">
        <is>
          <t>ID</t>
        </is>
      </c>
      <c r="B5" s="5" t="inlineStr">
        <is>
          <t>Proyecto</t>
        </is>
      </c>
      <c r="C5" s="5" t="inlineStr">
        <is>
          <t>Pieza o entrega</t>
        </is>
      </c>
      <c r="D5" s="5" t="inlineStr">
        <is>
          <t>Fase</t>
        </is>
      </c>
      <c r="E5" s="5" t="inlineStr">
        <is>
          <t>Actividad</t>
        </is>
      </c>
      <c r="F5" s="5" t="inlineStr">
        <is>
          <t>Versión</t>
        </is>
      </c>
      <c r="G5" s="5" t="inlineStr">
        <is>
          <t>Responsable</t>
        </is>
      </c>
      <c r="H5" s="5" t="inlineStr">
        <is>
          <t>Inicio previsto</t>
        </is>
      </c>
      <c r="I5" s="5" t="inlineStr">
        <is>
          <t>Fin previsto</t>
        </is>
      </c>
      <c r="J5" s="5" t="inlineStr">
        <is>
          <t>Días laborables</t>
        </is>
      </c>
      <c r="K5" s="5" t="inlineStr">
        <is>
          <t>Horas planificadas</t>
        </is>
      </c>
      <c r="L5" s="5" t="inlineStr">
        <is>
          <t>Fecha límite</t>
        </is>
      </c>
      <c r="M5" s="5" t="inlineStr">
        <is>
          <t>Depende de</t>
        </is>
      </c>
      <c r="N5" s="5" t="inlineStr">
        <is>
          <t>Estado</t>
        </is>
      </c>
      <c r="O5" s="5" t="inlineStr">
        <is>
          <t>Avance</t>
        </is>
      </c>
      <c r="P5" s="5" t="inlineStr">
        <is>
          <t>Fecha real de fin</t>
        </is>
      </c>
      <c r="Q5" s="5" t="inlineStr">
        <is>
          <t>Revisor o destinatario</t>
        </is>
      </c>
      <c r="R5" s="5" t="inlineStr">
        <is>
          <t>Comentarios recibidos</t>
        </is>
      </c>
      <c r="S5" s="5" t="inlineStr">
        <is>
          <t>Horas pendientes</t>
        </is>
      </c>
      <c r="T5" s="5" t="inlineStr">
        <is>
          <t>Desviación en días</t>
        </is>
      </c>
      <c r="U5" s="5" t="inlineStr">
        <is>
          <t>Alerta</t>
        </is>
      </c>
      <c r="V5" s="5" t="inlineStr">
        <is>
          <t>Comprobación</t>
        </is>
      </c>
    </row>
    <row r="6" ht="31" customHeight="1">
      <c r="A6" s="17" t="inlineStr">
        <is>
          <t>MON-001</t>
        </is>
      </c>
      <c r="B6" s="17" t="inlineStr">
        <is>
          <t>Horizonte de Cartón</t>
        </is>
      </c>
      <c r="C6" s="17" t="inlineStr">
        <is>
          <t>Cortometraje principal</t>
        </is>
      </c>
      <c r="D6" s="17" t="inlineStr">
        <is>
          <t>Preparación de material</t>
        </is>
      </c>
      <c r="E6" s="17" t="inlineStr">
        <is>
          <t>Organizar brutos, audio sincronizado y proyecto</t>
        </is>
      </c>
      <c r="F6" s="17" t="inlineStr">
        <is>
          <t>Base</t>
        </is>
      </c>
      <c r="G6" s="17" t="inlineStr">
        <is>
          <t>Lucía Prado</t>
        </is>
      </c>
      <c r="H6" s="18" t="n">
        <v>46279</v>
      </c>
      <c r="I6" s="18" t="n">
        <v>46280</v>
      </c>
      <c r="J6" s="19">
        <f>IF(OR(H6="",I6=""),"",IF(I6&lt;H6,"",NETWORKDAYS.INTL(H6,I6,1,Listas!$H$2:$H$21)))</f>
        <v/>
      </c>
      <c r="K6" s="20" t="n">
        <v>12</v>
      </c>
      <c r="L6" s="18" t="n">
        <v>46280</v>
      </c>
      <c r="M6" s="17" t="inlineStr"/>
      <c r="N6" s="17" t="inlineStr">
        <is>
          <t>Completada</t>
        </is>
      </c>
      <c r="O6" s="21" t="n">
        <v>1</v>
      </c>
      <c r="P6" s="18" t="n">
        <v>46280</v>
      </c>
      <c r="Q6" s="17" t="inlineStr">
        <is>
          <t>Equipo interno</t>
        </is>
      </c>
      <c r="R6" s="17" t="inlineStr">
        <is>
          <t>No aplica</t>
        </is>
      </c>
      <c r="S6" s="22">
        <f>IF(K6="","",IF(OR(N6="Completada",N6="Cancelada"),0,MAX(0,K6*(1-IF(O6="",0,O6)))))</f>
        <v/>
      </c>
      <c r="T6" s="19">
        <f>IF(I6="","",IF(P6&lt;&gt;"",P6-I6,IF(OR(N6="Completada",N6="Cancelada",TODAY()&lt;=I6),"",TODAY()-I6)))</f>
        <v/>
      </c>
      <c r="U6" s="23">
        <f>IF(A6="","",IF(V6="Revisar datos","Revisar datos",IF(N6="Bloqueada","Bloqueada",IF(AND(N6&lt;&gt;"Completada",N6&lt;&gt;"Cancelada",I6&lt;&gt;"",TODAY()&gt;I6),"Retrasada",IF(AND(N6&lt;&gt;"Completada",N6&lt;&gt;"Cancelada",L6&lt;&gt;"",L6&gt;=TODAY(),L6&lt;=TODAY()+7),"Plazo próximo","En plazo")))))</f>
        <v/>
      </c>
      <c r="V6" s="23">
        <f>IF(COUNTA(A6:I6,K6:R6)=0,"",IF(OR(A6="",B6="",D6="",E6="",G6="",N6=""),"Revisar datos",IF(COUNTIF($A$6:$A$105,A6)&gt;1,"Revisar datos",IF(AND(H6&lt;&gt;"",I6&lt;&gt;"",I6&lt;H6),"Revisar datos",IF(AND(L6&lt;&gt;"",H6&lt;&gt;"",L6&lt;H6),"Revisar datos",IF(M6=A6,"Revisar datos",IF(AND(M6&lt;&gt;"",COUNTIF($A$6:$A$105,M6)=0),"Revisar datos",IF(AND(N6="Completada",O6&lt;&gt;1),"Revisar datos",IF(AND(N6="Completada",P6=""),"Revisar datos",IF(AND(P6&lt;&gt;"",N6&lt;&gt;"Completada"),"Revisar datos",IF(AND(D6="Visionado",Q6=""),"Revisar datos",IF(AND(OR(D6="Visionado",D6="Revisión"),R6=""),"Revisar datos","Correcto"))))))))))))</f>
        <v/>
      </c>
    </row>
    <row r="7" ht="31" customHeight="1">
      <c r="A7" s="17" t="inlineStr">
        <is>
          <t>MON-002</t>
        </is>
      </c>
      <c r="B7" s="17" t="inlineStr">
        <is>
          <t>Horizonte de Cartón</t>
        </is>
      </c>
      <c r="C7" s="17" t="inlineStr">
        <is>
          <t>Cortometraje principal</t>
        </is>
      </c>
      <c r="D7" s="17" t="inlineStr">
        <is>
          <t>Ensamblaje</t>
        </is>
      </c>
      <c r="E7" s="17" t="inlineStr">
        <is>
          <t>Crear primer ensamblaje narrativo</t>
        </is>
      </c>
      <c r="F7" s="17" t="inlineStr">
        <is>
          <t>V01</t>
        </is>
      </c>
      <c r="G7" s="17" t="inlineStr">
        <is>
          <t>Lucía Prado</t>
        </is>
      </c>
      <c r="H7" s="18" t="n">
        <v>46281</v>
      </c>
      <c r="I7" s="18" t="n">
        <v>46287</v>
      </c>
      <c r="J7" s="19">
        <f>IF(OR(H7="",I7=""),"",IF(I7&lt;H7,"",NETWORKDAYS.INTL(H7,I7,1,Listas!$H$2:$H$21)))</f>
        <v/>
      </c>
      <c r="K7" s="20" t="n">
        <v>32</v>
      </c>
      <c r="L7" s="18" t="n">
        <v>46287</v>
      </c>
      <c r="M7" s="17" t="inlineStr">
        <is>
          <t>MON-001</t>
        </is>
      </c>
      <c r="N7" s="17" t="inlineStr">
        <is>
          <t>Completada</t>
        </is>
      </c>
      <c r="O7" s="21" t="n">
        <v>1</v>
      </c>
      <c r="P7" s="18" t="n">
        <v>46287</v>
      </c>
      <c r="Q7" s="17" t="inlineStr">
        <is>
          <t>Diego Navas</t>
        </is>
      </c>
      <c r="R7" s="17" t="inlineStr">
        <is>
          <t>No aplica</t>
        </is>
      </c>
      <c r="S7" s="22">
        <f>IF(K7="","",IF(OR(N7="Completada",N7="Cancelada"),0,MAX(0,K7*(1-IF(O7="",0,O7)))))</f>
        <v/>
      </c>
      <c r="T7" s="19">
        <f>IF(I7="","",IF(P7&lt;&gt;"",P7-I7,IF(OR(N7="Completada",N7="Cancelada",TODAY()&lt;=I7),"",TODAY()-I7)))</f>
        <v/>
      </c>
      <c r="U7" s="23">
        <f>IF(A7="","",IF(V7="Revisar datos","Revisar datos",IF(N7="Bloqueada","Bloqueada",IF(AND(N7&lt;&gt;"Completada",N7&lt;&gt;"Cancelada",I7&lt;&gt;"",TODAY()&gt;I7),"Retrasada",IF(AND(N7&lt;&gt;"Completada",N7&lt;&gt;"Cancelada",L7&lt;&gt;"",L7&gt;=TODAY(),L7&lt;=TODAY()+7),"Plazo próximo","En plazo")))))</f>
        <v/>
      </c>
      <c r="V7" s="23">
        <f>IF(COUNTA(A7:I7,K7:R7)=0,"",IF(OR(A7="",B7="",D7="",E7="",G7="",N7=""),"Revisar datos",IF(COUNTIF($A$6:$A$105,A7)&gt;1,"Revisar datos",IF(AND(H7&lt;&gt;"",I7&lt;&gt;"",I7&lt;H7),"Revisar datos",IF(AND(L7&lt;&gt;"",H7&lt;&gt;"",L7&lt;H7),"Revisar datos",IF(M7=A7,"Revisar datos",IF(AND(M7&lt;&gt;"",COUNTIF($A$6:$A$105,M7)=0),"Revisar datos",IF(AND(N7="Completada",O7&lt;&gt;1),"Revisar datos",IF(AND(N7="Completada",P7=""),"Revisar datos",IF(AND(P7&lt;&gt;"",N7&lt;&gt;"Completada"),"Revisar datos",IF(AND(D7="Visionado",Q7=""),"Revisar datos",IF(AND(OR(D7="Visionado",D7="Revisión"),R7=""),"Revisar datos","Correcto"))))))))))))</f>
        <v/>
      </c>
    </row>
    <row r="8" ht="31" customHeight="1">
      <c r="A8" s="17" t="inlineStr">
        <is>
          <t>MON-003</t>
        </is>
      </c>
      <c r="B8" s="17" t="inlineStr">
        <is>
          <t>Horizonte de Cartón</t>
        </is>
      </c>
      <c r="C8" s="17" t="inlineStr">
        <is>
          <t>Cortometraje principal</t>
        </is>
      </c>
      <c r="D8" s="17" t="inlineStr">
        <is>
          <t>Corte interno</t>
        </is>
      </c>
      <c r="E8" s="17" t="inlineStr">
        <is>
          <t>Ajustar ritmo y continuidad del primer corte</t>
        </is>
      </c>
      <c r="F8" s="17" t="inlineStr">
        <is>
          <t>V02</t>
        </is>
      </c>
      <c r="G8" s="17" t="inlineStr">
        <is>
          <t>Mateo Ríos</t>
        </is>
      </c>
      <c r="H8" s="18" t="n">
        <v>46288</v>
      </c>
      <c r="I8" s="18" t="n">
        <v>46293</v>
      </c>
      <c r="J8" s="19">
        <f>IF(OR(H8="",I8=""),"",IF(I8&lt;H8,"",NETWORKDAYS.INTL(H8,I8,1,Listas!$H$2:$H$21)))</f>
        <v/>
      </c>
      <c r="K8" s="20" t="n">
        <v>24</v>
      </c>
      <c r="L8" s="18" t="n">
        <v>46293</v>
      </c>
      <c r="M8" s="17" t="inlineStr">
        <is>
          <t>MON-002</t>
        </is>
      </c>
      <c r="N8" s="17" t="inlineStr">
        <is>
          <t>En curso</t>
        </is>
      </c>
      <c r="O8" s="21" t="n">
        <v>0.75</v>
      </c>
      <c r="P8" s="18" t="inlineStr"/>
      <c r="Q8" s="17" t="inlineStr">
        <is>
          <t>Equipo interno</t>
        </is>
      </c>
      <c r="R8" s="17" t="inlineStr">
        <is>
          <t>Recibidos</t>
        </is>
      </c>
      <c r="S8" s="22">
        <f>IF(K8="","",IF(OR(N8="Completada",N8="Cancelada"),0,MAX(0,K8*(1-IF(O8="",0,O8)))))</f>
        <v/>
      </c>
      <c r="T8" s="19">
        <f>IF(I8="","",IF(P8&lt;&gt;"",P8-I8,IF(OR(N8="Completada",N8="Cancelada",TODAY()&lt;=I8),"",TODAY()-I8)))</f>
        <v/>
      </c>
      <c r="U8" s="23">
        <f>IF(A8="","",IF(V8="Revisar datos","Revisar datos",IF(N8="Bloqueada","Bloqueada",IF(AND(N8&lt;&gt;"Completada",N8&lt;&gt;"Cancelada",I8&lt;&gt;"",TODAY()&gt;I8),"Retrasada",IF(AND(N8&lt;&gt;"Completada",N8&lt;&gt;"Cancelada",L8&lt;&gt;"",L8&gt;=TODAY(),L8&lt;=TODAY()+7),"Plazo próximo","En plazo")))))</f>
        <v/>
      </c>
      <c r="V8" s="23">
        <f>IF(COUNTA(A8:I8,K8:R8)=0,"",IF(OR(A8="",B8="",D8="",E8="",G8="",N8=""),"Revisar datos",IF(COUNTIF($A$6:$A$105,A8)&gt;1,"Revisar datos",IF(AND(H8&lt;&gt;"",I8&lt;&gt;"",I8&lt;H8),"Revisar datos",IF(AND(L8&lt;&gt;"",H8&lt;&gt;"",L8&lt;H8),"Revisar datos",IF(M8=A8,"Revisar datos",IF(AND(M8&lt;&gt;"",COUNTIF($A$6:$A$105,M8)=0),"Revisar datos",IF(AND(N8="Completada",O8&lt;&gt;1),"Revisar datos",IF(AND(N8="Completada",P8=""),"Revisar datos",IF(AND(P8&lt;&gt;"",N8&lt;&gt;"Completada"),"Revisar datos",IF(AND(D8="Visionado",Q8=""),"Revisar datos",IF(AND(OR(D8="Visionado",D8="Revisión"),R8=""),"Revisar datos","Correcto"))))))))))))</f>
        <v/>
      </c>
    </row>
    <row r="9" ht="31" customHeight="1">
      <c r="A9" s="17" t="inlineStr">
        <is>
          <t>MON-004</t>
        </is>
      </c>
      <c r="B9" s="17" t="inlineStr">
        <is>
          <t>Horizonte de Cartón</t>
        </is>
      </c>
      <c r="C9" s="17" t="inlineStr">
        <is>
          <t>Cortometraje principal</t>
        </is>
      </c>
      <c r="D9" s="17" t="inlineStr">
        <is>
          <t>Visionado</t>
        </is>
      </c>
      <c r="E9" s="17" t="inlineStr">
        <is>
          <t>Visionado interno del corte V02</t>
        </is>
      </c>
      <c r="F9" s="17" t="inlineStr">
        <is>
          <t>V02</t>
        </is>
      </c>
      <c r="G9" s="17" t="inlineStr">
        <is>
          <t>Inés Soler</t>
        </is>
      </c>
      <c r="H9" s="18" t="n">
        <v>46294</v>
      </c>
      <c r="I9" s="18" t="n">
        <v>46294</v>
      </c>
      <c r="J9" s="19">
        <f>IF(OR(H9="",I9=""),"",IF(I9&lt;H9,"",NETWORKDAYS.INTL(H9,I9,1,Listas!$H$2:$H$21)))</f>
        <v/>
      </c>
      <c r="K9" s="20" t="n">
        <v>2</v>
      </c>
      <c r="L9" s="18" t="n">
        <v>46294</v>
      </c>
      <c r="M9" s="17" t="inlineStr">
        <is>
          <t>MON-003</t>
        </is>
      </c>
      <c r="N9" s="17" t="inlineStr">
        <is>
          <t>No iniciada</t>
        </is>
      </c>
      <c r="O9" s="21" t="n">
        <v>0</v>
      </c>
      <c r="P9" s="18" t="inlineStr"/>
      <c r="Q9" s="17" t="inlineStr">
        <is>
          <t>Equipo interno</t>
        </is>
      </c>
      <c r="R9" s="17" t="inlineStr">
        <is>
          <t>Pendientes</t>
        </is>
      </c>
      <c r="S9" s="22">
        <f>IF(K9="","",IF(OR(N9="Completada",N9="Cancelada"),0,MAX(0,K9*(1-IF(O9="",0,O9)))))</f>
        <v/>
      </c>
      <c r="T9" s="19">
        <f>IF(I9="","",IF(P9&lt;&gt;"",P9-I9,IF(OR(N9="Completada",N9="Cancelada",TODAY()&lt;=I9),"",TODAY()-I9)))</f>
        <v/>
      </c>
      <c r="U9" s="23">
        <f>IF(A9="","",IF(V9="Revisar datos","Revisar datos",IF(N9="Bloqueada","Bloqueada",IF(AND(N9&lt;&gt;"Completada",N9&lt;&gt;"Cancelada",I9&lt;&gt;"",TODAY()&gt;I9),"Retrasada",IF(AND(N9&lt;&gt;"Completada",N9&lt;&gt;"Cancelada",L9&lt;&gt;"",L9&gt;=TODAY(),L9&lt;=TODAY()+7),"Plazo próximo","En plazo")))))</f>
        <v/>
      </c>
      <c r="V9" s="23">
        <f>IF(COUNTA(A9:I9,K9:R9)=0,"",IF(OR(A9="",B9="",D9="",E9="",G9="",N9=""),"Revisar datos",IF(COUNTIF($A$6:$A$105,A9)&gt;1,"Revisar datos",IF(AND(H9&lt;&gt;"",I9&lt;&gt;"",I9&lt;H9),"Revisar datos",IF(AND(L9&lt;&gt;"",H9&lt;&gt;"",L9&lt;H9),"Revisar datos",IF(M9=A9,"Revisar datos",IF(AND(M9&lt;&gt;"",COUNTIF($A$6:$A$105,M9)=0),"Revisar datos",IF(AND(N9="Completada",O9&lt;&gt;1),"Revisar datos",IF(AND(N9="Completada",P9=""),"Revisar datos",IF(AND(P9&lt;&gt;"",N9&lt;&gt;"Completada"),"Revisar datos",IF(AND(D9="Visionado",Q9=""),"Revisar datos",IF(AND(OR(D9="Visionado",D9="Revisión"),R9=""),"Revisar datos","Correcto"))))))))))))</f>
        <v/>
      </c>
    </row>
    <row r="10" ht="31" customHeight="1">
      <c r="A10" s="17" t="inlineStr">
        <is>
          <t>MON-005</t>
        </is>
      </c>
      <c r="B10" s="17" t="inlineStr">
        <is>
          <t>Horizonte de Cartón</t>
        </is>
      </c>
      <c r="C10" s="17" t="inlineStr">
        <is>
          <t>Cortometraje principal</t>
        </is>
      </c>
      <c r="D10" s="17" t="inlineStr">
        <is>
          <t>Revisión</t>
        </is>
      </c>
      <c r="E10" s="17" t="inlineStr">
        <is>
          <t>Integrar notas del visionado interno</t>
        </is>
      </c>
      <c r="F10" s="17" t="inlineStr">
        <is>
          <t>V03</t>
        </is>
      </c>
      <c r="G10" s="17" t="inlineStr">
        <is>
          <t>Mateo Ríos</t>
        </is>
      </c>
      <c r="H10" s="18" t="n">
        <v>46295</v>
      </c>
      <c r="I10" s="18" t="n">
        <v>46300</v>
      </c>
      <c r="J10" s="19">
        <f>IF(OR(H10="",I10=""),"",IF(I10&lt;H10,"",NETWORKDAYS.INTL(H10,I10,1,Listas!$H$2:$H$21)))</f>
        <v/>
      </c>
      <c r="K10" s="20" t="n">
        <v>20</v>
      </c>
      <c r="L10" s="18" t="n">
        <v>46300</v>
      </c>
      <c r="M10" s="17" t="inlineStr">
        <is>
          <t>MON-004</t>
        </is>
      </c>
      <c r="N10" s="17" t="inlineStr">
        <is>
          <t>No iniciada</t>
        </is>
      </c>
      <c r="O10" s="21" t="n">
        <v>0</v>
      </c>
      <c r="P10" s="18" t="inlineStr"/>
      <c r="Q10" s="17" t="inlineStr">
        <is>
          <t>Diego Navas</t>
        </is>
      </c>
      <c r="R10" s="17" t="inlineStr">
        <is>
          <t>Pendientes</t>
        </is>
      </c>
      <c r="S10" s="22">
        <f>IF(K10="","",IF(OR(N10="Completada",N10="Cancelada"),0,MAX(0,K10*(1-IF(O10="",0,O10)))))</f>
        <v/>
      </c>
      <c r="T10" s="19">
        <f>IF(I10="","",IF(P10&lt;&gt;"",P10-I10,IF(OR(N10="Completada",N10="Cancelada",TODAY()&lt;=I10),"",TODAY()-I10)))</f>
        <v/>
      </c>
      <c r="U10" s="23">
        <f>IF(A10="","",IF(V10="Revisar datos","Revisar datos",IF(N10="Bloqueada","Bloqueada",IF(AND(N10&lt;&gt;"Completada",N10&lt;&gt;"Cancelada",I10&lt;&gt;"",TODAY()&gt;I10),"Retrasada",IF(AND(N10&lt;&gt;"Completada",N10&lt;&gt;"Cancelada",L10&lt;&gt;"",L10&gt;=TODAY(),L10&lt;=TODAY()+7),"Plazo próximo","En plazo")))))</f>
        <v/>
      </c>
      <c r="V10" s="23">
        <f>IF(COUNTA(A10:I10,K10:R10)=0,"",IF(OR(A10="",B10="",D10="",E10="",G10="",N10=""),"Revisar datos",IF(COUNTIF($A$6:$A$105,A10)&gt;1,"Revisar datos",IF(AND(H10&lt;&gt;"",I10&lt;&gt;"",I10&lt;H10),"Revisar datos",IF(AND(L10&lt;&gt;"",H10&lt;&gt;"",L10&lt;H10),"Revisar datos",IF(M10=A10,"Revisar datos",IF(AND(M10&lt;&gt;"",COUNTIF($A$6:$A$105,M10)=0),"Revisar datos",IF(AND(N10="Completada",O10&lt;&gt;1),"Revisar datos",IF(AND(N10="Completada",P10=""),"Revisar datos",IF(AND(P10&lt;&gt;"",N10&lt;&gt;"Completada"),"Revisar datos",IF(AND(D10="Visionado",Q10=""),"Revisar datos",IF(AND(OR(D10="Visionado",D10="Revisión"),R10=""),"Revisar datos","Correcto"))))))))))))</f>
        <v/>
      </c>
    </row>
    <row r="11" ht="31" customHeight="1">
      <c r="A11" s="17" t="inlineStr">
        <is>
          <t>MON-006</t>
        </is>
      </c>
      <c r="B11" s="17" t="inlineStr">
        <is>
          <t>Atlas de Sal</t>
        </is>
      </c>
      <c r="C11" s="17" t="inlineStr">
        <is>
          <t>Tráiler digital</t>
        </is>
      </c>
      <c r="D11" s="17" t="inlineStr">
        <is>
          <t>Ensamblaje</t>
        </is>
      </c>
      <c r="E11" s="17" t="inlineStr">
        <is>
          <t>Seleccionar momentos y montar estructura de 60 segundos</t>
        </is>
      </c>
      <c r="F11" s="17" t="inlineStr">
        <is>
          <t>V01</t>
        </is>
      </c>
      <c r="G11" s="17" t="inlineStr">
        <is>
          <t>Nora Vidal</t>
        </is>
      </c>
      <c r="H11" s="18" t="n">
        <v>46286</v>
      </c>
      <c r="I11" s="18" t="n">
        <v>46290</v>
      </c>
      <c r="J11" s="19">
        <f>IF(OR(H11="",I11=""),"",IF(I11&lt;H11,"",NETWORKDAYS.INTL(H11,I11,1,Listas!$H$2:$H$21)))</f>
        <v/>
      </c>
      <c r="K11" s="20" t="n">
        <v>18</v>
      </c>
      <c r="L11" s="18" t="n">
        <v>46290</v>
      </c>
      <c r="M11" s="17" t="inlineStr"/>
      <c r="N11" s="17" t="inlineStr">
        <is>
          <t>En curso</t>
        </is>
      </c>
      <c r="O11" s="21" t="n">
        <v>0.5</v>
      </c>
      <c r="P11" s="18" t="inlineStr"/>
      <c r="Q11" s="17" t="inlineStr">
        <is>
          <t>Mara Estudio</t>
        </is>
      </c>
      <c r="R11" s="17" t="inlineStr">
        <is>
          <t>No aplica</t>
        </is>
      </c>
      <c r="S11" s="22">
        <f>IF(K11="","",IF(OR(N11="Completada",N11="Cancelada"),0,MAX(0,K11*(1-IF(O11="",0,O11)))))</f>
        <v/>
      </c>
      <c r="T11" s="19">
        <f>IF(I11="","",IF(P11&lt;&gt;"",P11-I11,IF(OR(N11="Completada",N11="Cancelada",TODAY()&lt;=I11),"",TODAY()-I11)))</f>
        <v/>
      </c>
      <c r="U11" s="23">
        <f>IF(A11="","",IF(V11="Revisar datos","Revisar datos",IF(N11="Bloqueada","Bloqueada",IF(AND(N11&lt;&gt;"Completada",N11&lt;&gt;"Cancelada",I11&lt;&gt;"",TODAY()&gt;I11),"Retrasada",IF(AND(N11&lt;&gt;"Completada",N11&lt;&gt;"Cancelada",L11&lt;&gt;"",L11&gt;=TODAY(),L11&lt;=TODAY()+7),"Plazo próximo","En plazo")))))</f>
        <v/>
      </c>
      <c r="V11" s="23">
        <f>IF(COUNTA(A11:I11,K11:R11)=0,"",IF(OR(A11="",B11="",D11="",E11="",G11="",N11=""),"Revisar datos",IF(COUNTIF($A$6:$A$105,A11)&gt;1,"Revisar datos",IF(AND(H11&lt;&gt;"",I11&lt;&gt;"",I11&lt;H11),"Revisar datos",IF(AND(L11&lt;&gt;"",H11&lt;&gt;"",L11&lt;H11),"Revisar datos",IF(M11=A11,"Revisar datos",IF(AND(M11&lt;&gt;"",COUNTIF($A$6:$A$105,M11)=0),"Revisar datos",IF(AND(N11="Completada",O11&lt;&gt;1),"Revisar datos",IF(AND(N11="Completada",P11=""),"Revisar datos",IF(AND(P11&lt;&gt;"",N11&lt;&gt;"Completada"),"Revisar datos",IF(AND(D11="Visionado",Q11=""),"Revisar datos",IF(AND(OR(D11="Visionado",D11="Revisión"),R11=""),"Revisar datos","Correcto"))))))))))))</f>
        <v/>
      </c>
    </row>
    <row r="12" ht="31" customHeight="1">
      <c r="A12" s="17" t="inlineStr">
        <is>
          <t>MON-007</t>
        </is>
      </c>
      <c r="B12" s="17" t="inlineStr">
        <is>
          <t>Atlas de Sal</t>
        </is>
      </c>
      <c r="C12" s="17" t="inlineStr">
        <is>
          <t>Tráiler digital</t>
        </is>
      </c>
      <c r="D12" s="17" t="inlineStr">
        <is>
          <t>Visionado</t>
        </is>
      </c>
      <c r="E12" s="17" t="inlineStr">
        <is>
          <t>Presentar primer corte al estudio</t>
        </is>
      </c>
      <c r="F12" s="17" t="inlineStr">
        <is>
          <t>V01</t>
        </is>
      </c>
      <c r="G12" s="17" t="inlineStr">
        <is>
          <t>Inés Soler</t>
        </is>
      </c>
      <c r="H12" s="18" t="n">
        <v>46293</v>
      </c>
      <c r="I12" s="18" t="n">
        <v>46293</v>
      </c>
      <c r="J12" s="19">
        <f>IF(OR(H12="",I12=""),"",IF(I12&lt;H12,"",NETWORKDAYS.INTL(H12,I12,1,Listas!$H$2:$H$21)))</f>
        <v/>
      </c>
      <c r="K12" s="20" t="n">
        <v>2</v>
      </c>
      <c r="L12" s="18" t="n">
        <v>46293</v>
      </c>
      <c r="M12" s="17" t="inlineStr">
        <is>
          <t>MON-006</t>
        </is>
      </c>
      <c r="N12" s="17" t="inlineStr">
        <is>
          <t>Pendiente de comentarios</t>
        </is>
      </c>
      <c r="O12" s="21" t="n">
        <v>1</v>
      </c>
      <c r="P12" s="18" t="inlineStr"/>
      <c r="Q12" s="17" t="inlineStr">
        <is>
          <t>Mara Estudio</t>
        </is>
      </c>
      <c r="R12" s="17" t="inlineStr">
        <is>
          <t>Pendientes</t>
        </is>
      </c>
      <c r="S12" s="22">
        <f>IF(K12="","",IF(OR(N12="Completada",N12="Cancelada"),0,MAX(0,K12*(1-IF(O12="",0,O12)))))</f>
        <v/>
      </c>
      <c r="T12" s="19">
        <f>IF(I12="","",IF(P12&lt;&gt;"",P12-I12,IF(OR(N12="Completada",N12="Cancelada",TODAY()&lt;=I12),"",TODAY()-I12)))</f>
        <v/>
      </c>
      <c r="U12" s="23">
        <f>IF(A12="","",IF(V12="Revisar datos","Revisar datos",IF(N12="Bloqueada","Bloqueada",IF(AND(N12&lt;&gt;"Completada",N12&lt;&gt;"Cancelada",I12&lt;&gt;"",TODAY()&gt;I12),"Retrasada",IF(AND(N12&lt;&gt;"Completada",N12&lt;&gt;"Cancelada",L12&lt;&gt;"",L12&gt;=TODAY(),L12&lt;=TODAY()+7),"Plazo próximo","En plazo")))))</f>
        <v/>
      </c>
      <c r="V12" s="23">
        <f>IF(COUNTA(A12:I12,K12:R12)=0,"",IF(OR(A12="",B12="",D12="",E12="",G12="",N12=""),"Revisar datos",IF(COUNTIF($A$6:$A$105,A12)&gt;1,"Revisar datos",IF(AND(H12&lt;&gt;"",I12&lt;&gt;"",I12&lt;H12),"Revisar datos",IF(AND(L12&lt;&gt;"",H12&lt;&gt;"",L12&lt;H12),"Revisar datos",IF(M12=A12,"Revisar datos",IF(AND(M12&lt;&gt;"",COUNTIF($A$6:$A$105,M12)=0),"Revisar datos",IF(AND(N12="Completada",O12&lt;&gt;1),"Revisar datos",IF(AND(N12="Completada",P12=""),"Revisar datos",IF(AND(P12&lt;&gt;"",N12&lt;&gt;"Completada"),"Revisar datos",IF(AND(D12="Visionado",Q12=""),"Revisar datos",IF(AND(OR(D12="Visionado",D12="Revisión"),R12=""),"Revisar datos","Correcto"))))))))))))</f>
        <v/>
      </c>
    </row>
    <row r="13" ht="31" customHeight="1">
      <c r="A13" s="17" t="inlineStr">
        <is>
          <t>MON-008</t>
        </is>
      </c>
      <c r="B13" s="17" t="inlineStr">
        <is>
          <t>Atlas de Sal</t>
        </is>
      </c>
      <c r="C13" s="17" t="inlineStr">
        <is>
          <t>Tráiler digital</t>
        </is>
      </c>
      <c r="D13" s="17" t="inlineStr">
        <is>
          <t>Revisión</t>
        </is>
      </c>
      <c r="E13" s="17" t="inlineStr">
        <is>
          <t>Aplicar comentarios consolidados del estudio</t>
        </is>
      </c>
      <c r="F13" s="17" t="inlineStr">
        <is>
          <t>V02</t>
        </is>
      </c>
      <c r="G13" s="17" t="inlineStr">
        <is>
          <t>Nora Vidal</t>
        </is>
      </c>
      <c r="H13" s="18" t="n">
        <v>46295</v>
      </c>
      <c r="I13" s="18" t="n">
        <v>46297</v>
      </c>
      <c r="J13" s="19">
        <f>IF(OR(H13="",I13=""),"",IF(I13&lt;H13,"",NETWORKDAYS.INTL(H13,I13,1,Listas!$H$2:$H$21)))</f>
        <v/>
      </c>
      <c r="K13" s="20" t="n">
        <v>12</v>
      </c>
      <c r="L13" s="18" t="n">
        <v>46297</v>
      </c>
      <c r="M13" s="17" t="inlineStr">
        <is>
          <t>MON-007</t>
        </is>
      </c>
      <c r="N13" s="17" t="inlineStr">
        <is>
          <t>Bloqueada</t>
        </is>
      </c>
      <c r="O13" s="21" t="n">
        <v>0</v>
      </c>
      <c r="P13" s="18" t="inlineStr"/>
      <c r="Q13" s="17" t="inlineStr">
        <is>
          <t>Mara Estudio</t>
        </is>
      </c>
      <c r="R13" s="17" t="inlineStr">
        <is>
          <t>Pendientes</t>
        </is>
      </c>
      <c r="S13" s="22">
        <f>IF(K13="","",IF(OR(N13="Completada",N13="Cancelada"),0,MAX(0,K13*(1-IF(O13="",0,O13)))))</f>
        <v/>
      </c>
      <c r="T13" s="19">
        <f>IF(I13="","",IF(P13&lt;&gt;"",P13-I13,IF(OR(N13="Completada",N13="Cancelada",TODAY()&lt;=I13),"",TODAY()-I13)))</f>
        <v/>
      </c>
      <c r="U13" s="23">
        <f>IF(A13="","",IF(V13="Revisar datos","Revisar datos",IF(N13="Bloqueada","Bloqueada",IF(AND(N13&lt;&gt;"Completada",N13&lt;&gt;"Cancelada",I13&lt;&gt;"",TODAY()&gt;I13),"Retrasada",IF(AND(N13&lt;&gt;"Completada",N13&lt;&gt;"Cancelada",L13&lt;&gt;"",L13&gt;=TODAY(),L13&lt;=TODAY()+7),"Plazo próximo","En plazo")))))</f>
        <v/>
      </c>
      <c r="V13" s="23">
        <f>IF(COUNTA(A13:I13,K13:R13)=0,"",IF(OR(A13="",B13="",D13="",E13="",G13="",N13=""),"Revisar datos",IF(COUNTIF($A$6:$A$105,A13)&gt;1,"Revisar datos",IF(AND(H13&lt;&gt;"",I13&lt;&gt;"",I13&lt;H13),"Revisar datos",IF(AND(L13&lt;&gt;"",H13&lt;&gt;"",L13&lt;H13),"Revisar datos",IF(M13=A13,"Revisar datos",IF(AND(M13&lt;&gt;"",COUNTIF($A$6:$A$105,M13)=0),"Revisar datos",IF(AND(N13="Completada",O13&lt;&gt;1),"Revisar datos",IF(AND(N13="Completada",P13=""),"Revisar datos",IF(AND(P13&lt;&gt;"",N13&lt;&gt;"Completada"),"Revisar datos",IF(AND(D13="Visionado",Q13=""),"Revisar datos",IF(AND(OR(D13="Visionado",D13="Revisión"),R13=""),"Revisar datos","Correcto"))))))))))))</f>
        <v/>
      </c>
    </row>
    <row r="14" ht="31" customHeight="1">
      <c r="A14" s="17" t="inlineStr">
        <is>
          <t>MON-009</t>
        </is>
      </c>
      <c r="B14" s="17" t="inlineStr">
        <is>
          <t>Horizonte de Cartón</t>
        </is>
      </c>
      <c r="C14" s="17" t="inlineStr">
        <is>
          <t>Cortometraje principal</t>
        </is>
      </c>
      <c r="D14" s="17" t="inlineStr">
        <is>
          <t>Bloqueo de montaje</t>
        </is>
      </c>
      <c r="E14" s="17" t="inlineStr">
        <is>
          <t>Confirmar bloqueo del corte definitivo</t>
        </is>
      </c>
      <c r="F14" s="17" t="inlineStr">
        <is>
          <t>V04</t>
        </is>
      </c>
      <c r="G14" s="17" t="inlineStr">
        <is>
          <t>Diego Navas</t>
        </is>
      </c>
      <c r="H14" s="18" t="n">
        <v>46307</v>
      </c>
      <c r="I14" s="18" t="n">
        <v>46307</v>
      </c>
      <c r="J14" s="19">
        <f>IF(OR(H14="",I14=""),"",IF(I14&lt;H14,"",NETWORKDAYS.INTL(H14,I14,1,Listas!$H$2:$H$21)))</f>
        <v/>
      </c>
      <c r="K14" s="20" t="n">
        <v>3</v>
      </c>
      <c r="L14" s="18" t="n">
        <v>46307</v>
      </c>
      <c r="M14" s="17" t="inlineStr">
        <is>
          <t>MON-005</t>
        </is>
      </c>
      <c r="N14" s="17" t="inlineStr">
        <is>
          <t>No iniciada</t>
        </is>
      </c>
      <c r="O14" s="21" t="n">
        <v>0</v>
      </c>
      <c r="P14" s="18" t="inlineStr"/>
      <c r="Q14" s="17" t="inlineStr">
        <is>
          <t>Productora Nube Clara</t>
        </is>
      </c>
      <c r="R14" s="17" t="inlineStr">
        <is>
          <t>Pendientes</t>
        </is>
      </c>
      <c r="S14" s="22">
        <f>IF(K14="","",IF(OR(N14="Completada",N14="Cancelada"),0,MAX(0,K14*(1-IF(O14="",0,O14)))))</f>
        <v/>
      </c>
      <c r="T14" s="19">
        <f>IF(I14="","",IF(P14&lt;&gt;"",P14-I14,IF(OR(N14="Completada",N14="Cancelada",TODAY()&lt;=I14),"",TODAY()-I14)))</f>
        <v/>
      </c>
      <c r="U14" s="23">
        <f>IF(A14="","",IF(V14="Revisar datos","Revisar datos",IF(N14="Bloqueada","Bloqueada",IF(AND(N14&lt;&gt;"Completada",N14&lt;&gt;"Cancelada",I14&lt;&gt;"",TODAY()&gt;I14),"Retrasada",IF(AND(N14&lt;&gt;"Completada",N14&lt;&gt;"Cancelada",L14&lt;&gt;"",L14&gt;=TODAY(),L14&lt;=TODAY()+7),"Plazo próximo","En plazo")))))</f>
        <v/>
      </c>
      <c r="V14" s="23">
        <f>IF(COUNTA(A14:I14,K14:R14)=0,"",IF(OR(A14="",B14="",D14="",E14="",G14="",N14=""),"Revisar datos",IF(COUNTIF($A$6:$A$105,A14)&gt;1,"Revisar datos",IF(AND(H14&lt;&gt;"",I14&lt;&gt;"",I14&lt;H14),"Revisar datos",IF(AND(L14&lt;&gt;"",H14&lt;&gt;"",L14&lt;H14),"Revisar datos",IF(M14=A14,"Revisar datos",IF(AND(M14&lt;&gt;"",COUNTIF($A$6:$A$105,M14)=0),"Revisar datos",IF(AND(N14="Completada",O14&lt;&gt;1),"Revisar datos",IF(AND(N14="Completada",P14=""),"Revisar datos",IF(AND(P14&lt;&gt;"",N14&lt;&gt;"Completada"),"Revisar datos",IF(AND(D14="Visionado",Q14=""),"Revisar datos",IF(AND(OR(D14="Visionado",D14="Revisión"),R14=""),"Revisar datos","Correcto"))))))))))))</f>
        <v/>
      </c>
    </row>
    <row r="15" ht="31" customHeight="1">
      <c r="A15" s="17" t="inlineStr">
        <is>
          <t>MON-010</t>
        </is>
      </c>
      <c r="B15" s="17" t="inlineStr">
        <is>
          <t>Horizonte de Cartón</t>
        </is>
      </c>
      <c r="C15" s="17" t="inlineStr">
        <is>
          <t>Máster de exhibición</t>
        </is>
      </c>
      <c r="D15" s="17" t="inlineStr">
        <is>
          <t>Entrega</t>
        </is>
      </c>
      <c r="E15" s="17" t="inlineStr">
        <is>
          <t>Exportar, comprobar y entregar máster final</t>
        </is>
      </c>
      <c r="F15" s="17" t="inlineStr">
        <is>
          <t>Máster 01</t>
        </is>
      </c>
      <c r="G15" s="17" t="inlineStr">
        <is>
          <t>Álvaro Cid</t>
        </is>
      </c>
      <c r="H15" s="18" t="n">
        <v>46308</v>
      </c>
      <c r="I15" s="18" t="n">
        <v>46310</v>
      </c>
      <c r="J15" s="19">
        <f>IF(OR(H15="",I15=""),"",IF(I15&lt;H15,"",NETWORKDAYS.INTL(H15,I15,1,Listas!$H$2:$H$21)))</f>
        <v/>
      </c>
      <c r="K15" s="20" t="n">
        <v>10</v>
      </c>
      <c r="L15" s="18" t="n">
        <v>46310</v>
      </c>
      <c r="M15" s="17" t="inlineStr">
        <is>
          <t>MON-009</t>
        </is>
      </c>
      <c r="N15" s="17" t="inlineStr">
        <is>
          <t>No iniciada</t>
        </is>
      </c>
      <c r="O15" s="21" t="n">
        <v>0</v>
      </c>
      <c r="P15" s="18" t="inlineStr"/>
      <c r="Q15" s="17" t="inlineStr">
        <is>
          <t>Productora Nube Clara</t>
        </is>
      </c>
      <c r="R15" s="17" t="inlineStr">
        <is>
          <t>No aplica</t>
        </is>
      </c>
      <c r="S15" s="22">
        <f>IF(K15="","",IF(OR(N15="Completada",N15="Cancelada"),0,MAX(0,K15*(1-IF(O15="",0,O15)))))</f>
        <v/>
      </c>
      <c r="T15" s="19">
        <f>IF(I15="","",IF(P15&lt;&gt;"",P15-I15,IF(OR(N15="Completada",N15="Cancelada",TODAY()&lt;=I15),"",TODAY()-I15)))</f>
        <v/>
      </c>
      <c r="U15" s="23">
        <f>IF(A15="","",IF(V15="Revisar datos","Revisar datos",IF(N15="Bloqueada","Bloqueada",IF(AND(N15&lt;&gt;"Completada",N15&lt;&gt;"Cancelada",I15&lt;&gt;"",TODAY()&gt;I15),"Retrasada",IF(AND(N15&lt;&gt;"Completada",N15&lt;&gt;"Cancelada",L15&lt;&gt;"",L15&gt;=TODAY(),L15&lt;=TODAY()+7),"Plazo próximo","En plazo")))))</f>
        <v/>
      </c>
      <c r="V15" s="23">
        <f>IF(COUNTA(A15:I15,K15:R15)=0,"",IF(OR(A15="",B15="",D15="",E15="",G15="",N15=""),"Revisar datos",IF(COUNTIF($A$6:$A$105,A15)&gt;1,"Revisar datos",IF(AND(H15&lt;&gt;"",I15&lt;&gt;"",I15&lt;H15),"Revisar datos",IF(AND(L15&lt;&gt;"",H15&lt;&gt;"",L15&lt;H15),"Revisar datos",IF(M15=A15,"Revisar datos",IF(AND(M15&lt;&gt;"",COUNTIF($A$6:$A$105,M15)=0),"Revisar datos",IF(AND(N15="Completada",O15&lt;&gt;1),"Revisar datos",IF(AND(N15="Completada",P15=""),"Revisar datos",IF(AND(P15&lt;&gt;"",N15&lt;&gt;"Completada"),"Revisar datos",IF(AND(D15="Visionado",Q15=""),"Revisar datos",IF(AND(OR(D15="Visionado",D15="Revisión"),R15=""),"Revisar datos","Correcto"))))))))))))</f>
        <v/>
      </c>
    </row>
    <row r="16" ht="31" customHeight="1">
      <c r="A16" s="17" t="n"/>
      <c r="B16" s="17" t="n"/>
      <c r="C16" s="17" t="n"/>
      <c r="D16" s="17" t="n"/>
      <c r="E16" s="17" t="n"/>
      <c r="F16" s="17" t="n"/>
      <c r="G16" s="17" t="n"/>
      <c r="H16" s="18" t="n"/>
      <c r="I16" s="18" t="n"/>
      <c r="J16" s="19">
        <f>IF(OR(H16="",I16=""),"",IF(I16&lt;H16,"",NETWORKDAYS.INTL(H16,I16,1,Listas!$H$2:$H$21)))</f>
        <v/>
      </c>
      <c r="K16" s="20" t="n"/>
      <c r="L16" s="18" t="n"/>
      <c r="M16" s="17" t="n"/>
      <c r="N16" s="17" t="n"/>
      <c r="O16" s="21" t="n"/>
      <c r="P16" s="18" t="n"/>
      <c r="Q16" s="17" t="n"/>
      <c r="R16" s="17" t="n"/>
      <c r="S16" s="22">
        <f>IF(K16="","",IF(OR(N16="Completada",N16="Cancelada"),0,MAX(0,K16*(1-IF(O16="",0,O16)))))</f>
        <v/>
      </c>
      <c r="T16" s="19">
        <f>IF(I16="","",IF(P16&lt;&gt;"",P16-I16,IF(OR(N16="Completada",N16="Cancelada",TODAY()&lt;=I16),"",TODAY()-I16)))</f>
        <v/>
      </c>
      <c r="U16" s="23">
        <f>IF(A16="","",IF(V16="Revisar datos","Revisar datos",IF(N16="Bloqueada","Bloqueada",IF(AND(N16&lt;&gt;"Completada",N16&lt;&gt;"Cancelada",I16&lt;&gt;"",TODAY()&gt;I16),"Retrasada",IF(AND(N16&lt;&gt;"Completada",N16&lt;&gt;"Cancelada",L16&lt;&gt;"",L16&gt;=TODAY(),L16&lt;=TODAY()+7),"Plazo próximo","En plazo")))))</f>
        <v/>
      </c>
      <c r="V16" s="23">
        <f>IF(COUNTA(A16:I16,K16:R16)=0,"",IF(OR(A16="",B16="",D16="",E16="",G16="",N16=""),"Revisar datos",IF(COUNTIF($A$6:$A$105,A16)&gt;1,"Revisar datos",IF(AND(H16&lt;&gt;"",I16&lt;&gt;"",I16&lt;H16),"Revisar datos",IF(AND(L16&lt;&gt;"",H16&lt;&gt;"",L16&lt;H16),"Revisar datos",IF(M16=A16,"Revisar datos",IF(AND(M16&lt;&gt;"",COUNTIF($A$6:$A$105,M16)=0),"Revisar datos",IF(AND(N16="Completada",O16&lt;&gt;1),"Revisar datos",IF(AND(N16="Completada",P16=""),"Revisar datos",IF(AND(P16&lt;&gt;"",N16&lt;&gt;"Completada"),"Revisar datos",IF(AND(D16="Visionado",Q16=""),"Revisar datos",IF(AND(OR(D16="Visionado",D16="Revisión"),R16=""),"Revisar datos","Correcto"))))))))))))</f>
        <v/>
      </c>
    </row>
    <row r="17" ht="31" customHeight="1">
      <c r="A17" s="17" t="n"/>
      <c r="B17" s="17" t="n"/>
      <c r="C17" s="17" t="n"/>
      <c r="D17" s="17" t="n"/>
      <c r="E17" s="17" t="n"/>
      <c r="F17" s="17" t="n"/>
      <c r="G17" s="17" t="n"/>
      <c r="H17" s="18" t="n"/>
      <c r="I17" s="18" t="n"/>
      <c r="J17" s="19">
        <f>IF(OR(H17="",I17=""),"",IF(I17&lt;H17,"",NETWORKDAYS.INTL(H17,I17,1,Listas!$H$2:$H$21)))</f>
        <v/>
      </c>
      <c r="K17" s="20" t="n"/>
      <c r="L17" s="18" t="n"/>
      <c r="M17" s="17" t="n"/>
      <c r="N17" s="17" t="n"/>
      <c r="O17" s="21" t="n"/>
      <c r="P17" s="18" t="n"/>
      <c r="Q17" s="17" t="n"/>
      <c r="R17" s="17" t="n"/>
      <c r="S17" s="22">
        <f>IF(K17="","",IF(OR(N17="Completada",N17="Cancelada"),0,MAX(0,K17*(1-IF(O17="",0,O17)))))</f>
        <v/>
      </c>
      <c r="T17" s="19">
        <f>IF(I17="","",IF(P17&lt;&gt;"",P17-I17,IF(OR(N17="Completada",N17="Cancelada",TODAY()&lt;=I17),"",TODAY()-I17)))</f>
        <v/>
      </c>
      <c r="U17" s="23">
        <f>IF(A17="","",IF(V17="Revisar datos","Revisar datos",IF(N17="Bloqueada","Bloqueada",IF(AND(N17&lt;&gt;"Completada",N17&lt;&gt;"Cancelada",I17&lt;&gt;"",TODAY()&gt;I17),"Retrasada",IF(AND(N17&lt;&gt;"Completada",N17&lt;&gt;"Cancelada",L17&lt;&gt;"",L17&gt;=TODAY(),L17&lt;=TODAY()+7),"Plazo próximo","En plazo")))))</f>
        <v/>
      </c>
      <c r="V17" s="23">
        <f>IF(COUNTA(A17:I17,K17:R17)=0,"",IF(OR(A17="",B17="",D17="",E17="",G17="",N17=""),"Revisar datos",IF(COUNTIF($A$6:$A$105,A17)&gt;1,"Revisar datos",IF(AND(H17&lt;&gt;"",I17&lt;&gt;"",I17&lt;H17),"Revisar datos",IF(AND(L17&lt;&gt;"",H17&lt;&gt;"",L17&lt;H17),"Revisar datos",IF(M17=A17,"Revisar datos",IF(AND(M17&lt;&gt;"",COUNTIF($A$6:$A$105,M17)=0),"Revisar datos",IF(AND(N17="Completada",O17&lt;&gt;1),"Revisar datos",IF(AND(N17="Completada",P17=""),"Revisar datos",IF(AND(P17&lt;&gt;"",N17&lt;&gt;"Completada"),"Revisar datos",IF(AND(D17="Visionado",Q17=""),"Revisar datos",IF(AND(OR(D17="Visionado",D17="Revisión"),R17=""),"Revisar datos","Correcto"))))))))))))</f>
        <v/>
      </c>
    </row>
    <row r="18" ht="31" customHeight="1">
      <c r="A18" s="17" t="n"/>
      <c r="B18" s="17" t="n"/>
      <c r="C18" s="17" t="n"/>
      <c r="D18" s="17" t="n"/>
      <c r="E18" s="17" t="n"/>
      <c r="F18" s="17" t="n"/>
      <c r="G18" s="17" t="n"/>
      <c r="H18" s="18" t="n"/>
      <c r="I18" s="18" t="n"/>
      <c r="J18" s="19">
        <f>IF(OR(H18="",I18=""),"",IF(I18&lt;H18,"",NETWORKDAYS.INTL(H18,I18,1,Listas!$H$2:$H$21)))</f>
        <v/>
      </c>
      <c r="K18" s="20" t="n"/>
      <c r="L18" s="18" t="n"/>
      <c r="M18" s="17" t="n"/>
      <c r="N18" s="17" t="n"/>
      <c r="O18" s="21" t="n"/>
      <c r="P18" s="18" t="n"/>
      <c r="Q18" s="17" t="n"/>
      <c r="R18" s="17" t="n"/>
      <c r="S18" s="22">
        <f>IF(K18="","",IF(OR(N18="Completada",N18="Cancelada"),0,MAX(0,K18*(1-IF(O18="",0,O18)))))</f>
        <v/>
      </c>
      <c r="T18" s="19">
        <f>IF(I18="","",IF(P18&lt;&gt;"",P18-I18,IF(OR(N18="Completada",N18="Cancelada",TODAY()&lt;=I18),"",TODAY()-I18)))</f>
        <v/>
      </c>
      <c r="U18" s="23">
        <f>IF(A18="","",IF(V18="Revisar datos","Revisar datos",IF(N18="Bloqueada","Bloqueada",IF(AND(N18&lt;&gt;"Completada",N18&lt;&gt;"Cancelada",I18&lt;&gt;"",TODAY()&gt;I18),"Retrasada",IF(AND(N18&lt;&gt;"Completada",N18&lt;&gt;"Cancelada",L18&lt;&gt;"",L18&gt;=TODAY(),L18&lt;=TODAY()+7),"Plazo próximo","En plazo")))))</f>
        <v/>
      </c>
      <c r="V18" s="23">
        <f>IF(COUNTA(A18:I18,K18:R18)=0,"",IF(OR(A18="",B18="",D18="",E18="",G18="",N18=""),"Revisar datos",IF(COUNTIF($A$6:$A$105,A18)&gt;1,"Revisar datos",IF(AND(H18&lt;&gt;"",I18&lt;&gt;"",I18&lt;H18),"Revisar datos",IF(AND(L18&lt;&gt;"",H18&lt;&gt;"",L18&lt;H18),"Revisar datos",IF(M18=A18,"Revisar datos",IF(AND(M18&lt;&gt;"",COUNTIF($A$6:$A$105,M18)=0),"Revisar datos",IF(AND(N18="Completada",O18&lt;&gt;1),"Revisar datos",IF(AND(N18="Completada",P18=""),"Revisar datos",IF(AND(P18&lt;&gt;"",N18&lt;&gt;"Completada"),"Revisar datos",IF(AND(D18="Visionado",Q18=""),"Revisar datos",IF(AND(OR(D18="Visionado",D18="Revisión"),R18=""),"Revisar datos","Correcto"))))))))))))</f>
        <v/>
      </c>
    </row>
    <row r="19" ht="31" customHeight="1">
      <c r="A19" s="17" t="n"/>
      <c r="B19" s="17" t="n"/>
      <c r="C19" s="17" t="n"/>
      <c r="D19" s="17" t="n"/>
      <c r="E19" s="17" t="n"/>
      <c r="F19" s="17" t="n"/>
      <c r="G19" s="17" t="n"/>
      <c r="H19" s="18" t="n"/>
      <c r="I19" s="18" t="n"/>
      <c r="J19" s="19">
        <f>IF(OR(H19="",I19=""),"",IF(I19&lt;H19,"",NETWORKDAYS.INTL(H19,I19,1,Listas!$H$2:$H$21)))</f>
        <v/>
      </c>
      <c r="K19" s="20" t="n"/>
      <c r="L19" s="18" t="n"/>
      <c r="M19" s="17" t="n"/>
      <c r="N19" s="17" t="n"/>
      <c r="O19" s="21" t="n"/>
      <c r="P19" s="18" t="n"/>
      <c r="Q19" s="17" t="n"/>
      <c r="R19" s="17" t="n"/>
      <c r="S19" s="22">
        <f>IF(K19="","",IF(OR(N19="Completada",N19="Cancelada"),0,MAX(0,K19*(1-IF(O19="",0,O19)))))</f>
        <v/>
      </c>
      <c r="T19" s="19">
        <f>IF(I19="","",IF(P19&lt;&gt;"",P19-I19,IF(OR(N19="Completada",N19="Cancelada",TODAY()&lt;=I19),"",TODAY()-I19)))</f>
        <v/>
      </c>
      <c r="U19" s="23">
        <f>IF(A19="","",IF(V19="Revisar datos","Revisar datos",IF(N19="Bloqueada","Bloqueada",IF(AND(N19&lt;&gt;"Completada",N19&lt;&gt;"Cancelada",I19&lt;&gt;"",TODAY()&gt;I19),"Retrasada",IF(AND(N19&lt;&gt;"Completada",N19&lt;&gt;"Cancelada",L19&lt;&gt;"",L19&gt;=TODAY(),L19&lt;=TODAY()+7),"Plazo próximo","En plazo")))))</f>
        <v/>
      </c>
      <c r="V19" s="23">
        <f>IF(COUNTA(A19:I19,K19:R19)=0,"",IF(OR(A19="",B19="",D19="",E19="",G19="",N19=""),"Revisar datos",IF(COUNTIF($A$6:$A$105,A19)&gt;1,"Revisar datos",IF(AND(H19&lt;&gt;"",I19&lt;&gt;"",I19&lt;H19),"Revisar datos",IF(AND(L19&lt;&gt;"",H19&lt;&gt;"",L19&lt;H19),"Revisar datos",IF(M19=A19,"Revisar datos",IF(AND(M19&lt;&gt;"",COUNTIF($A$6:$A$105,M19)=0),"Revisar datos",IF(AND(N19="Completada",O19&lt;&gt;1),"Revisar datos",IF(AND(N19="Completada",P19=""),"Revisar datos",IF(AND(P19&lt;&gt;"",N19&lt;&gt;"Completada"),"Revisar datos",IF(AND(D19="Visionado",Q19=""),"Revisar datos",IF(AND(OR(D19="Visionado",D19="Revisión"),R19=""),"Revisar datos","Correcto"))))))))))))</f>
        <v/>
      </c>
    </row>
    <row r="20" ht="31" customHeight="1">
      <c r="A20" s="17" t="n"/>
      <c r="B20" s="17" t="n"/>
      <c r="C20" s="17" t="n"/>
      <c r="D20" s="17" t="n"/>
      <c r="E20" s="17" t="n"/>
      <c r="F20" s="17" t="n"/>
      <c r="G20" s="17" t="n"/>
      <c r="H20" s="18" t="n"/>
      <c r="I20" s="18" t="n"/>
      <c r="J20" s="19">
        <f>IF(OR(H20="",I20=""),"",IF(I20&lt;H20,"",NETWORKDAYS.INTL(H20,I20,1,Listas!$H$2:$H$21)))</f>
        <v/>
      </c>
      <c r="K20" s="20" t="n"/>
      <c r="L20" s="18" t="n"/>
      <c r="M20" s="17" t="n"/>
      <c r="N20" s="17" t="n"/>
      <c r="O20" s="21" t="n"/>
      <c r="P20" s="18" t="n"/>
      <c r="Q20" s="17" t="n"/>
      <c r="R20" s="17" t="n"/>
      <c r="S20" s="22">
        <f>IF(K20="","",IF(OR(N20="Completada",N20="Cancelada"),0,MAX(0,K20*(1-IF(O20="",0,O20)))))</f>
        <v/>
      </c>
      <c r="T20" s="19">
        <f>IF(I20="","",IF(P20&lt;&gt;"",P20-I20,IF(OR(N20="Completada",N20="Cancelada",TODAY()&lt;=I20),"",TODAY()-I20)))</f>
        <v/>
      </c>
      <c r="U20" s="23">
        <f>IF(A20="","",IF(V20="Revisar datos","Revisar datos",IF(N20="Bloqueada","Bloqueada",IF(AND(N20&lt;&gt;"Completada",N20&lt;&gt;"Cancelada",I20&lt;&gt;"",TODAY()&gt;I20),"Retrasada",IF(AND(N20&lt;&gt;"Completada",N20&lt;&gt;"Cancelada",L20&lt;&gt;"",L20&gt;=TODAY(),L20&lt;=TODAY()+7),"Plazo próximo","En plazo")))))</f>
        <v/>
      </c>
      <c r="V20" s="23">
        <f>IF(COUNTA(A20:I20,K20:R20)=0,"",IF(OR(A20="",B20="",D20="",E20="",G20="",N20=""),"Revisar datos",IF(COUNTIF($A$6:$A$105,A20)&gt;1,"Revisar datos",IF(AND(H20&lt;&gt;"",I20&lt;&gt;"",I20&lt;H20),"Revisar datos",IF(AND(L20&lt;&gt;"",H20&lt;&gt;"",L20&lt;H20),"Revisar datos",IF(M20=A20,"Revisar datos",IF(AND(M20&lt;&gt;"",COUNTIF($A$6:$A$105,M20)=0),"Revisar datos",IF(AND(N20="Completada",O20&lt;&gt;1),"Revisar datos",IF(AND(N20="Completada",P20=""),"Revisar datos",IF(AND(P20&lt;&gt;"",N20&lt;&gt;"Completada"),"Revisar datos",IF(AND(D20="Visionado",Q20=""),"Revisar datos",IF(AND(OR(D20="Visionado",D20="Revisión"),R20=""),"Revisar datos","Correcto"))))))))))))</f>
        <v/>
      </c>
    </row>
    <row r="21" ht="31" customHeight="1">
      <c r="A21" s="17" t="n"/>
      <c r="B21" s="17" t="n"/>
      <c r="C21" s="17" t="n"/>
      <c r="D21" s="17" t="n"/>
      <c r="E21" s="17" t="n"/>
      <c r="F21" s="17" t="n"/>
      <c r="G21" s="17" t="n"/>
      <c r="H21" s="18" t="n"/>
      <c r="I21" s="18" t="n"/>
      <c r="J21" s="19">
        <f>IF(OR(H21="",I21=""),"",IF(I21&lt;H21,"",NETWORKDAYS.INTL(H21,I21,1,Listas!$H$2:$H$21)))</f>
        <v/>
      </c>
      <c r="K21" s="20" t="n"/>
      <c r="L21" s="18" t="n"/>
      <c r="M21" s="17" t="n"/>
      <c r="N21" s="17" t="n"/>
      <c r="O21" s="21" t="n"/>
      <c r="P21" s="18" t="n"/>
      <c r="Q21" s="17" t="n"/>
      <c r="R21" s="17" t="n"/>
      <c r="S21" s="22">
        <f>IF(K21="","",IF(OR(N21="Completada",N21="Cancelada"),0,MAX(0,K21*(1-IF(O21="",0,O21)))))</f>
        <v/>
      </c>
      <c r="T21" s="19">
        <f>IF(I21="","",IF(P21&lt;&gt;"",P21-I21,IF(OR(N21="Completada",N21="Cancelada",TODAY()&lt;=I21),"",TODAY()-I21)))</f>
        <v/>
      </c>
      <c r="U21" s="23">
        <f>IF(A21="","",IF(V21="Revisar datos","Revisar datos",IF(N21="Bloqueada","Bloqueada",IF(AND(N21&lt;&gt;"Completada",N21&lt;&gt;"Cancelada",I21&lt;&gt;"",TODAY()&gt;I21),"Retrasada",IF(AND(N21&lt;&gt;"Completada",N21&lt;&gt;"Cancelada",L21&lt;&gt;"",L21&gt;=TODAY(),L21&lt;=TODAY()+7),"Plazo próximo","En plazo")))))</f>
        <v/>
      </c>
      <c r="V21" s="23">
        <f>IF(COUNTA(A21:I21,K21:R21)=0,"",IF(OR(A21="",B21="",D21="",E21="",G21="",N21=""),"Revisar datos",IF(COUNTIF($A$6:$A$105,A21)&gt;1,"Revisar datos",IF(AND(H21&lt;&gt;"",I21&lt;&gt;"",I21&lt;H21),"Revisar datos",IF(AND(L21&lt;&gt;"",H21&lt;&gt;"",L21&lt;H21),"Revisar datos",IF(M21=A21,"Revisar datos",IF(AND(M21&lt;&gt;"",COUNTIF($A$6:$A$105,M21)=0),"Revisar datos",IF(AND(N21="Completada",O21&lt;&gt;1),"Revisar datos",IF(AND(N21="Completada",P21=""),"Revisar datos",IF(AND(P21&lt;&gt;"",N21&lt;&gt;"Completada"),"Revisar datos",IF(AND(D21="Visionado",Q21=""),"Revisar datos",IF(AND(OR(D21="Visionado",D21="Revisión"),R21=""),"Revisar datos","Correcto"))))))))))))</f>
        <v/>
      </c>
    </row>
    <row r="22" ht="31" customHeight="1">
      <c r="A22" s="17" t="n"/>
      <c r="B22" s="17" t="n"/>
      <c r="C22" s="17" t="n"/>
      <c r="D22" s="17" t="n"/>
      <c r="E22" s="17" t="n"/>
      <c r="F22" s="17" t="n"/>
      <c r="G22" s="17" t="n"/>
      <c r="H22" s="18" t="n"/>
      <c r="I22" s="18" t="n"/>
      <c r="J22" s="19">
        <f>IF(OR(H22="",I22=""),"",IF(I22&lt;H22,"",NETWORKDAYS.INTL(H22,I22,1,Listas!$H$2:$H$21)))</f>
        <v/>
      </c>
      <c r="K22" s="20" t="n"/>
      <c r="L22" s="18" t="n"/>
      <c r="M22" s="17" t="n"/>
      <c r="N22" s="17" t="n"/>
      <c r="O22" s="21" t="n"/>
      <c r="P22" s="18" t="n"/>
      <c r="Q22" s="17" t="n"/>
      <c r="R22" s="17" t="n"/>
      <c r="S22" s="22">
        <f>IF(K22="","",IF(OR(N22="Completada",N22="Cancelada"),0,MAX(0,K22*(1-IF(O22="",0,O22)))))</f>
        <v/>
      </c>
      <c r="T22" s="19">
        <f>IF(I22="","",IF(P22&lt;&gt;"",P22-I22,IF(OR(N22="Completada",N22="Cancelada",TODAY()&lt;=I22),"",TODAY()-I22)))</f>
        <v/>
      </c>
      <c r="U22" s="23">
        <f>IF(A22="","",IF(V22="Revisar datos","Revisar datos",IF(N22="Bloqueada","Bloqueada",IF(AND(N22&lt;&gt;"Completada",N22&lt;&gt;"Cancelada",I22&lt;&gt;"",TODAY()&gt;I22),"Retrasada",IF(AND(N22&lt;&gt;"Completada",N22&lt;&gt;"Cancelada",L22&lt;&gt;"",L22&gt;=TODAY(),L22&lt;=TODAY()+7),"Plazo próximo","En plazo")))))</f>
        <v/>
      </c>
      <c r="V22" s="23">
        <f>IF(COUNTA(A22:I22,K22:R22)=0,"",IF(OR(A22="",B22="",D22="",E22="",G22="",N22=""),"Revisar datos",IF(COUNTIF($A$6:$A$105,A22)&gt;1,"Revisar datos",IF(AND(H22&lt;&gt;"",I22&lt;&gt;"",I22&lt;H22),"Revisar datos",IF(AND(L22&lt;&gt;"",H22&lt;&gt;"",L22&lt;H22),"Revisar datos",IF(M22=A22,"Revisar datos",IF(AND(M22&lt;&gt;"",COUNTIF($A$6:$A$105,M22)=0),"Revisar datos",IF(AND(N22="Completada",O22&lt;&gt;1),"Revisar datos",IF(AND(N22="Completada",P22=""),"Revisar datos",IF(AND(P22&lt;&gt;"",N22&lt;&gt;"Completada"),"Revisar datos",IF(AND(D22="Visionado",Q22=""),"Revisar datos",IF(AND(OR(D22="Visionado",D22="Revisión"),R22=""),"Revisar datos","Correcto"))))))))))))</f>
        <v/>
      </c>
    </row>
    <row r="23" ht="31" customHeight="1">
      <c r="A23" s="17" t="n"/>
      <c r="B23" s="17" t="n"/>
      <c r="C23" s="17" t="n"/>
      <c r="D23" s="17" t="n"/>
      <c r="E23" s="17" t="n"/>
      <c r="F23" s="17" t="n"/>
      <c r="G23" s="17" t="n"/>
      <c r="H23" s="18" t="n"/>
      <c r="I23" s="18" t="n"/>
      <c r="J23" s="19">
        <f>IF(OR(H23="",I23=""),"",IF(I23&lt;H23,"",NETWORKDAYS.INTL(H23,I23,1,Listas!$H$2:$H$21)))</f>
        <v/>
      </c>
      <c r="K23" s="20" t="n"/>
      <c r="L23" s="18" t="n"/>
      <c r="M23" s="17" t="n"/>
      <c r="N23" s="17" t="n"/>
      <c r="O23" s="21" t="n"/>
      <c r="P23" s="18" t="n"/>
      <c r="Q23" s="17" t="n"/>
      <c r="R23" s="17" t="n"/>
      <c r="S23" s="22">
        <f>IF(K23="","",IF(OR(N23="Completada",N23="Cancelada"),0,MAX(0,K23*(1-IF(O23="",0,O23)))))</f>
        <v/>
      </c>
      <c r="T23" s="19">
        <f>IF(I23="","",IF(P23&lt;&gt;"",P23-I23,IF(OR(N23="Completada",N23="Cancelada",TODAY()&lt;=I23),"",TODAY()-I23)))</f>
        <v/>
      </c>
      <c r="U23" s="23">
        <f>IF(A23="","",IF(V23="Revisar datos","Revisar datos",IF(N23="Bloqueada","Bloqueada",IF(AND(N23&lt;&gt;"Completada",N23&lt;&gt;"Cancelada",I23&lt;&gt;"",TODAY()&gt;I23),"Retrasada",IF(AND(N23&lt;&gt;"Completada",N23&lt;&gt;"Cancelada",L23&lt;&gt;"",L23&gt;=TODAY(),L23&lt;=TODAY()+7),"Plazo próximo","En plazo")))))</f>
        <v/>
      </c>
      <c r="V23" s="23">
        <f>IF(COUNTA(A23:I23,K23:R23)=0,"",IF(OR(A23="",B23="",D23="",E23="",G23="",N23=""),"Revisar datos",IF(COUNTIF($A$6:$A$105,A23)&gt;1,"Revisar datos",IF(AND(H23&lt;&gt;"",I23&lt;&gt;"",I23&lt;H23),"Revisar datos",IF(AND(L23&lt;&gt;"",H23&lt;&gt;"",L23&lt;H23),"Revisar datos",IF(M23=A23,"Revisar datos",IF(AND(M23&lt;&gt;"",COUNTIF($A$6:$A$105,M23)=0),"Revisar datos",IF(AND(N23="Completada",O23&lt;&gt;1),"Revisar datos",IF(AND(N23="Completada",P23=""),"Revisar datos",IF(AND(P23&lt;&gt;"",N23&lt;&gt;"Completada"),"Revisar datos",IF(AND(D23="Visionado",Q23=""),"Revisar datos",IF(AND(OR(D23="Visionado",D23="Revisión"),R23=""),"Revisar datos","Correcto"))))))))))))</f>
        <v/>
      </c>
    </row>
    <row r="24" ht="31" customHeight="1">
      <c r="A24" s="17" t="n"/>
      <c r="B24" s="17" t="n"/>
      <c r="C24" s="17" t="n"/>
      <c r="D24" s="17" t="n"/>
      <c r="E24" s="17" t="n"/>
      <c r="F24" s="17" t="n"/>
      <c r="G24" s="17" t="n"/>
      <c r="H24" s="18" t="n"/>
      <c r="I24" s="18" t="n"/>
      <c r="J24" s="19">
        <f>IF(OR(H24="",I24=""),"",IF(I24&lt;H24,"",NETWORKDAYS.INTL(H24,I24,1,Listas!$H$2:$H$21)))</f>
        <v/>
      </c>
      <c r="K24" s="20" t="n"/>
      <c r="L24" s="18" t="n"/>
      <c r="M24" s="17" t="n"/>
      <c r="N24" s="17" t="n"/>
      <c r="O24" s="21" t="n"/>
      <c r="P24" s="18" t="n"/>
      <c r="Q24" s="17" t="n"/>
      <c r="R24" s="17" t="n"/>
      <c r="S24" s="22">
        <f>IF(K24="","",IF(OR(N24="Completada",N24="Cancelada"),0,MAX(0,K24*(1-IF(O24="",0,O24)))))</f>
        <v/>
      </c>
      <c r="T24" s="19">
        <f>IF(I24="","",IF(P24&lt;&gt;"",P24-I24,IF(OR(N24="Completada",N24="Cancelada",TODAY()&lt;=I24),"",TODAY()-I24)))</f>
        <v/>
      </c>
      <c r="U24" s="23">
        <f>IF(A24="","",IF(V24="Revisar datos","Revisar datos",IF(N24="Bloqueada","Bloqueada",IF(AND(N24&lt;&gt;"Completada",N24&lt;&gt;"Cancelada",I24&lt;&gt;"",TODAY()&gt;I24),"Retrasada",IF(AND(N24&lt;&gt;"Completada",N24&lt;&gt;"Cancelada",L24&lt;&gt;"",L24&gt;=TODAY(),L24&lt;=TODAY()+7),"Plazo próximo","En plazo")))))</f>
        <v/>
      </c>
      <c r="V24" s="23">
        <f>IF(COUNTA(A24:I24,K24:R24)=0,"",IF(OR(A24="",B24="",D24="",E24="",G24="",N24=""),"Revisar datos",IF(COUNTIF($A$6:$A$105,A24)&gt;1,"Revisar datos",IF(AND(H24&lt;&gt;"",I24&lt;&gt;"",I24&lt;H24),"Revisar datos",IF(AND(L24&lt;&gt;"",H24&lt;&gt;"",L24&lt;H24),"Revisar datos",IF(M24=A24,"Revisar datos",IF(AND(M24&lt;&gt;"",COUNTIF($A$6:$A$105,M24)=0),"Revisar datos",IF(AND(N24="Completada",O24&lt;&gt;1),"Revisar datos",IF(AND(N24="Completada",P24=""),"Revisar datos",IF(AND(P24&lt;&gt;"",N24&lt;&gt;"Completada"),"Revisar datos",IF(AND(D24="Visionado",Q24=""),"Revisar datos",IF(AND(OR(D24="Visionado",D24="Revisión"),R24=""),"Revisar datos","Correcto"))))))))))))</f>
        <v/>
      </c>
    </row>
    <row r="25" ht="31" customHeight="1">
      <c r="A25" s="17" t="n"/>
      <c r="B25" s="17" t="n"/>
      <c r="C25" s="17" t="n"/>
      <c r="D25" s="17" t="n"/>
      <c r="E25" s="17" t="n"/>
      <c r="F25" s="17" t="n"/>
      <c r="G25" s="17" t="n"/>
      <c r="H25" s="18" t="n"/>
      <c r="I25" s="18" t="n"/>
      <c r="J25" s="19">
        <f>IF(OR(H25="",I25=""),"",IF(I25&lt;H25,"",NETWORKDAYS.INTL(H25,I25,1,Listas!$H$2:$H$21)))</f>
        <v/>
      </c>
      <c r="K25" s="20" t="n"/>
      <c r="L25" s="18" t="n"/>
      <c r="M25" s="17" t="n"/>
      <c r="N25" s="17" t="n"/>
      <c r="O25" s="21" t="n"/>
      <c r="P25" s="18" t="n"/>
      <c r="Q25" s="17" t="n"/>
      <c r="R25" s="17" t="n"/>
      <c r="S25" s="22">
        <f>IF(K25="","",IF(OR(N25="Completada",N25="Cancelada"),0,MAX(0,K25*(1-IF(O25="",0,O25)))))</f>
        <v/>
      </c>
      <c r="T25" s="19">
        <f>IF(I25="","",IF(P25&lt;&gt;"",P25-I25,IF(OR(N25="Completada",N25="Cancelada",TODAY()&lt;=I25),"",TODAY()-I25)))</f>
        <v/>
      </c>
      <c r="U25" s="23">
        <f>IF(A25="","",IF(V25="Revisar datos","Revisar datos",IF(N25="Bloqueada","Bloqueada",IF(AND(N25&lt;&gt;"Completada",N25&lt;&gt;"Cancelada",I25&lt;&gt;"",TODAY()&gt;I25),"Retrasada",IF(AND(N25&lt;&gt;"Completada",N25&lt;&gt;"Cancelada",L25&lt;&gt;"",L25&gt;=TODAY(),L25&lt;=TODAY()+7),"Plazo próximo","En plazo")))))</f>
        <v/>
      </c>
      <c r="V25" s="23">
        <f>IF(COUNTA(A25:I25,K25:R25)=0,"",IF(OR(A25="",B25="",D25="",E25="",G25="",N25=""),"Revisar datos",IF(COUNTIF($A$6:$A$105,A25)&gt;1,"Revisar datos",IF(AND(H25&lt;&gt;"",I25&lt;&gt;"",I25&lt;H25),"Revisar datos",IF(AND(L25&lt;&gt;"",H25&lt;&gt;"",L25&lt;H25),"Revisar datos",IF(M25=A25,"Revisar datos",IF(AND(M25&lt;&gt;"",COUNTIF($A$6:$A$105,M25)=0),"Revisar datos",IF(AND(N25="Completada",O25&lt;&gt;1),"Revisar datos",IF(AND(N25="Completada",P25=""),"Revisar datos",IF(AND(P25&lt;&gt;"",N25&lt;&gt;"Completada"),"Revisar datos",IF(AND(D25="Visionado",Q25=""),"Revisar datos",IF(AND(OR(D25="Visionado",D25="Revisión"),R25=""),"Revisar datos","Correcto"))))))))))))</f>
        <v/>
      </c>
    </row>
    <row r="26" ht="31" customHeight="1">
      <c r="A26" s="17" t="n"/>
      <c r="B26" s="17" t="n"/>
      <c r="C26" s="17" t="n"/>
      <c r="D26" s="17" t="n"/>
      <c r="E26" s="17" t="n"/>
      <c r="F26" s="17" t="n"/>
      <c r="G26" s="17" t="n"/>
      <c r="H26" s="18" t="n"/>
      <c r="I26" s="18" t="n"/>
      <c r="J26" s="19">
        <f>IF(OR(H26="",I26=""),"",IF(I26&lt;H26,"",NETWORKDAYS.INTL(H26,I26,1,Listas!$H$2:$H$21)))</f>
        <v/>
      </c>
      <c r="K26" s="20" t="n"/>
      <c r="L26" s="18" t="n"/>
      <c r="M26" s="17" t="n"/>
      <c r="N26" s="17" t="n"/>
      <c r="O26" s="21" t="n"/>
      <c r="P26" s="18" t="n"/>
      <c r="Q26" s="17" t="n"/>
      <c r="R26" s="17" t="n"/>
      <c r="S26" s="22">
        <f>IF(K26="","",IF(OR(N26="Completada",N26="Cancelada"),0,MAX(0,K26*(1-IF(O26="",0,O26)))))</f>
        <v/>
      </c>
      <c r="T26" s="19">
        <f>IF(I26="","",IF(P26&lt;&gt;"",P26-I26,IF(OR(N26="Completada",N26="Cancelada",TODAY()&lt;=I26),"",TODAY()-I26)))</f>
        <v/>
      </c>
      <c r="U26" s="23">
        <f>IF(A26="","",IF(V26="Revisar datos","Revisar datos",IF(N26="Bloqueada","Bloqueada",IF(AND(N26&lt;&gt;"Completada",N26&lt;&gt;"Cancelada",I26&lt;&gt;"",TODAY()&gt;I26),"Retrasada",IF(AND(N26&lt;&gt;"Completada",N26&lt;&gt;"Cancelada",L26&lt;&gt;"",L26&gt;=TODAY(),L26&lt;=TODAY()+7),"Plazo próximo","En plazo")))))</f>
        <v/>
      </c>
      <c r="V26" s="23">
        <f>IF(COUNTA(A26:I26,K26:R26)=0,"",IF(OR(A26="",B26="",D26="",E26="",G26="",N26=""),"Revisar datos",IF(COUNTIF($A$6:$A$105,A26)&gt;1,"Revisar datos",IF(AND(H26&lt;&gt;"",I26&lt;&gt;"",I26&lt;H26),"Revisar datos",IF(AND(L26&lt;&gt;"",H26&lt;&gt;"",L26&lt;H26),"Revisar datos",IF(M26=A26,"Revisar datos",IF(AND(M26&lt;&gt;"",COUNTIF($A$6:$A$105,M26)=0),"Revisar datos",IF(AND(N26="Completada",O26&lt;&gt;1),"Revisar datos",IF(AND(N26="Completada",P26=""),"Revisar datos",IF(AND(P26&lt;&gt;"",N26&lt;&gt;"Completada"),"Revisar datos",IF(AND(D26="Visionado",Q26=""),"Revisar datos",IF(AND(OR(D26="Visionado",D26="Revisión"),R26=""),"Revisar datos","Correcto"))))))))))))</f>
        <v/>
      </c>
    </row>
    <row r="27" ht="31" customHeight="1">
      <c r="A27" s="17" t="n"/>
      <c r="B27" s="17" t="n"/>
      <c r="C27" s="17" t="n"/>
      <c r="D27" s="17" t="n"/>
      <c r="E27" s="17" t="n"/>
      <c r="F27" s="17" t="n"/>
      <c r="G27" s="17" t="n"/>
      <c r="H27" s="18" t="n"/>
      <c r="I27" s="18" t="n"/>
      <c r="J27" s="19">
        <f>IF(OR(H27="",I27=""),"",IF(I27&lt;H27,"",NETWORKDAYS.INTL(H27,I27,1,Listas!$H$2:$H$21)))</f>
        <v/>
      </c>
      <c r="K27" s="20" t="n"/>
      <c r="L27" s="18" t="n"/>
      <c r="M27" s="17" t="n"/>
      <c r="N27" s="17" t="n"/>
      <c r="O27" s="21" t="n"/>
      <c r="P27" s="18" t="n"/>
      <c r="Q27" s="17" t="n"/>
      <c r="R27" s="17" t="n"/>
      <c r="S27" s="22">
        <f>IF(K27="","",IF(OR(N27="Completada",N27="Cancelada"),0,MAX(0,K27*(1-IF(O27="",0,O27)))))</f>
        <v/>
      </c>
      <c r="T27" s="19">
        <f>IF(I27="","",IF(P27&lt;&gt;"",P27-I27,IF(OR(N27="Completada",N27="Cancelada",TODAY()&lt;=I27),"",TODAY()-I27)))</f>
        <v/>
      </c>
      <c r="U27" s="23">
        <f>IF(A27="","",IF(V27="Revisar datos","Revisar datos",IF(N27="Bloqueada","Bloqueada",IF(AND(N27&lt;&gt;"Completada",N27&lt;&gt;"Cancelada",I27&lt;&gt;"",TODAY()&gt;I27),"Retrasada",IF(AND(N27&lt;&gt;"Completada",N27&lt;&gt;"Cancelada",L27&lt;&gt;"",L27&gt;=TODAY(),L27&lt;=TODAY()+7),"Plazo próximo","En plazo")))))</f>
        <v/>
      </c>
      <c r="V27" s="23">
        <f>IF(COUNTA(A27:I27,K27:R27)=0,"",IF(OR(A27="",B27="",D27="",E27="",G27="",N27=""),"Revisar datos",IF(COUNTIF($A$6:$A$105,A27)&gt;1,"Revisar datos",IF(AND(H27&lt;&gt;"",I27&lt;&gt;"",I27&lt;H27),"Revisar datos",IF(AND(L27&lt;&gt;"",H27&lt;&gt;"",L27&lt;H27),"Revisar datos",IF(M27=A27,"Revisar datos",IF(AND(M27&lt;&gt;"",COUNTIF($A$6:$A$105,M27)=0),"Revisar datos",IF(AND(N27="Completada",O27&lt;&gt;1),"Revisar datos",IF(AND(N27="Completada",P27=""),"Revisar datos",IF(AND(P27&lt;&gt;"",N27&lt;&gt;"Completada"),"Revisar datos",IF(AND(D27="Visionado",Q27=""),"Revisar datos",IF(AND(OR(D27="Visionado",D27="Revisión"),R27=""),"Revisar datos","Correcto"))))))))))))</f>
        <v/>
      </c>
    </row>
    <row r="28" ht="31" customHeight="1">
      <c r="A28" s="17" t="n"/>
      <c r="B28" s="17" t="n"/>
      <c r="C28" s="17" t="n"/>
      <c r="D28" s="17" t="n"/>
      <c r="E28" s="17" t="n"/>
      <c r="F28" s="17" t="n"/>
      <c r="G28" s="17" t="n"/>
      <c r="H28" s="18" t="n"/>
      <c r="I28" s="18" t="n"/>
      <c r="J28" s="19">
        <f>IF(OR(H28="",I28=""),"",IF(I28&lt;H28,"",NETWORKDAYS.INTL(H28,I28,1,Listas!$H$2:$H$21)))</f>
        <v/>
      </c>
      <c r="K28" s="20" t="n"/>
      <c r="L28" s="18" t="n"/>
      <c r="M28" s="17" t="n"/>
      <c r="N28" s="17" t="n"/>
      <c r="O28" s="21" t="n"/>
      <c r="P28" s="18" t="n"/>
      <c r="Q28" s="17" t="n"/>
      <c r="R28" s="17" t="n"/>
      <c r="S28" s="22">
        <f>IF(K28="","",IF(OR(N28="Completada",N28="Cancelada"),0,MAX(0,K28*(1-IF(O28="",0,O28)))))</f>
        <v/>
      </c>
      <c r="T28" s="19">
        <f>IF(I28="","",IF(P28&lt;&gt;"",P28-I28,IF(OR(N28="Completada",N28="Cancelada",TODAY()&lt;=I28),"",TODAY()-I28)))</f>
        <v/>
      </c>
      <c r="U28" s="23">
        <f>IF(A28="","",IF(V28="Revisar datos","Revisar datos",IF(N28="Bloqueada","Bloqueada",IF(AND(N28&lt;&gt;"Completada",N28&lt;&gt;"Cancelada",I28&lt;&gt;"",TODAY()&gt;I28),"Retrasada",IF(AND(N28&lt;&gt;"Completada",N28&lt;&gt;"Cancelada",L28&lt;&gt;"",L28&gt;=TODAY(),L28&lt;=TODAY()+7),"Plazo próximo","En plazo")))))</f>
        <v/>
      </c>
      <c r="V28" s="23">
        <f>IF(COUNTA(A28:I28,K28:R28)=0,"",IF(OR(A28="",B28="",D28="",E28="",G28="",N28=""),"Revisar datos",IF(COUNTIF($A$6:$A$105,A28)&gt;1,"Revisar datos",IF(AND(H28&lt;&gt;"",I28&lt;&gt;"",I28&lt;H28),"Revisar datos",IF(AND(L28&lt;&gt;"",H28&lt;&gt;"",L28&lt;H28),"Revisar datos",IF(M28=A28,"Revisar datos",IF(AND(M28&lt;&gt;"",COUNTIF($A$6:$A$105,M28)=0),"Revisar datos",IF(AND(N28="Completada",O28&lt;&gt;1),"Revisar datos",IF(AND(N28="Completada",P28=""),"Revisar datos",IF(AND(P28&lt;&gt;"",N28&lt;&gt;"Completada"),"Revisar datos",IF(AND(D28="Visionado",Q28=""),"Revisar datos",IF(AND(OR(D28="Visionado",D28="Revisión"),R28=""),"Revisar datos","Correcto"))))))))))))</f>
        <v/>
      </c>
    </row>
    <row r="29" ht="31" customHeight="1">
      <c r="A29" s="17" t="n"/>
      <c r="B29" s="17" t="n"/>
      <c r="C29" s="17" t="n"/>
      <c r="D29" s="17" t="n"/>
      <c r="E29" s="17" t="n"/>
      <c r="F29" s="17" t="n"/>
      <c r="G29" s="17" t="n"/>
      <c r="H29" s="18" t="n"/>
      <c r="I29" s="18" t="n"/>
      <c r="J29" s="19">
        <f>IF(OR(H29="",I29=""),"",IF(I29&lt;H29,"",NETWORKDAYS.INTL(H29,I29,1,Listas!$H$2:$H$21)))</f>
        <v/>
      </c>
      <c r="K29" s="20" t="n"/>
      <c r="L29" s="18" t="n"/>
      <c r="M29" s="17" t="n"/>
      <c r="N29" s="17" t="n"/>
      <c r="O29" s="21" t="n"/>
      <c r="P29" s="18" t="n"/>
      <c r="Q29" s="17" t="n"/>
      <c r="R29" s="17" t="n"/>
      <c r="S29" s="22">
        <f>IF(K29="","",IF(OR(N29="Completada",N29="Cancelada"),0,MAX(0,K29*(1-IF(O29="",0,O29)))))</f>
        <v/>
      </c>
      <c r="T29" s="19">
        <f>IF(I29="","",IF(P29&lt;&gt;"",P29-I29,IF(OR(N29="Completada",N29="Cancelada",TODAY()&lt;=I29),"",TODAY()-I29)))</f>
        <v/>
      </c>
      <c r="U29" s="23">
        <f>IF(A29="","",IF(V29="Revisar datos","Revisar datos",IF(N29="Bloqueada","Bloqueada",IF(AND(N29&lt;&gt;"Completada",N29&lt;&gt;"Cancelada",I29&lt;&gt;"",TODAY()&gt;I29),"Retrasada",IF(AND(N29&lt;&gt;"Completada",N29&lt;&gt;"Cancelada",L29&lt;&gt;"",L29&gt;=TODAY(),L29&lt;=TODAY()+7),"Plazo próximo","En plazo")))))</f>
        <v/>
      </c>
      <c r="V29" s="23">
        <f>IF(COUNTA(A29:I29,K29:R29)=0,"",IF(OR(A29="",B29="",D29="",E29="",G29="",N29=""),"Revisar datos",IF(COUNTIF($A$6:$A$105,A29)&gt;1,"Revisar datos",IF(AND(H29&lt;&gt;"",I29&lt;&gt;"",I29&lt;H29),"Revisar datos",IF(AND(L29&lt;&gt;"",H29&lt;&gt;"",L29&lt;H29),"Revisar datos",IF(M29=A29,"Revisar datos",IF(AND(M29&lt;&gt;"",COUNTIF($A$6:$A$105,M29)=0),"Revisar datos",IF(AND(N29="Completada",O29&lt;&gt;1),"Revisar datos",IF(AND(N29="Completada",P29=""),"Revisar datos",IF(AND(P29&lt;&gt;"",N29&lt;&gt;"Completada"),"Revisar datos",IF(AND(D29="Visionado",Q29=""),"Revisar datos",IF(AND(OR(D29="Visionado",D29="Revisión"),R29=""),"Revisar datos","Correcto"))))))))))))</f>
        <v/>
      </c>
    </row>
    <row r="30" ht="31" customHeight="1">
      <c r="A30" s="17" t="n"/>
      <c r="B30" s="17" t="n"/>
      <c r="C30" s="17" t="n"/>
      <c r="D30" s="17" t="n"/>
      <c r="E30" s="17" t="n"/>
      <c r="F30" s="17" t="n"/>
      <c r="G30" s="17" t="n"/>
      <c r="H30" s="18" t="n"/>
      <c r="I30" s="18" t="n"/>
      <c r="J30" s="19">
        <f>IF(OR(H30="",I30=""),"",IF(I30&lt;H30,"",NETWORKDAYS.INTL(H30,I30,1,Listas!$H$2:$H$21)))</f>
        <v/>
      </c>
      <c r="K30" s="20" t="n"/>
      <c r="L30" s="18" t="n"/>
      <c r="M30" s="17" t="n"/>
      <c r="N30" s="17" t="n"/>
      <c r="O30" s="21" t="n"/>
      <c r="P30" s="18" t="n"/>
      <c r="Q30" s="17" t="n"/>
      <c r="R30" s="17" t="n"/>
      <c r="S30" s="22">
        <f>IF(K30="","",IF(OR(N30="Completada",N30="Cancelada"),0,MAX(0,K30*(1-IF(O30="",0,O30)))))</f>
        <v/>
      </c>
      <c r="T30" s="19">
        <f>IF(I30="","",IF(P30&lt;&gt;"",P30-I30,IF(OR(N30="Completada",N30="Cancelada",TODAY()&lt;=I30),"",TODAY()-I30)))</f>
        <v/>
      </c>
      <c r="U30" s="23">
        <f>IF(A30="","",IF(V30="Revisar datos","Revisar datos",IF(N30="Bloqueada","Bloqueada",IF(AND(N30&lt;&gt;"Completada",N30&lt;&gt;"Cancelada",I30&lt;&gt;"",TODAY()&gt;I30),"Retrasada",IF(AND(N30&lt;&gt;"Completada",N30&lt;&gt;"Cancelada",L30&lt;&gt;"",L30&gt;=TODAY(),L30&lt;=TODAY()+7),"Plazo próximo","En plazo")))))</f>
        <v/>
      </c>
      <c r="V30" s="23">
        <f>IF(COUNTA(A30:I30,K30:R30)=0,"",IF(OR(A30="",B30="",D30="",E30="",G30="",N30=""),"Revisar datos",IF(COUNTIF($A$6:$A$105,A30)&gt;1,"Revisar datos",IF(AND(H30&lt;&gt;"",I30&lt;&gt;"",I30&lt;H30),"Revisar datos",IF(AND(L30&lt;&gt;"",H30&lt;&gt;"",L30&lt;H30),"Revisar datos",IF(M30=A30,"Revisar datos",IF(AND(M30&lt;&gt;"",COUNTIF($A$6:$A$105,M30)=0),"Revisar datos",IF(AND(N30="Completada",O30&lt;&gt;1),"Revisar datos",IF(AND(N30="Completada",P30=""),"Revisar datos",IF(AND(P30&lt;&gt;"",N30&lt;&gt;"Completada"),"Revisar datos",IF(AND(D30="Visionado",Q30=""),"Revisar datos",IF(AND(OR(D30="Visionado",D30="Revisión"),R30=""),"Revisar datos","Correcto"))))))))))))</f>
        <v/>
      </c>
    </row>
    <row r="31" ht="31" customHeight="1">
      <c r="A31" s="17" t="n"/>
      <c r="B31" s="17" t="n"/>
      <c r="C31" s="17" t="n"/>
      <c r="D31" s="17" t="n"/>
      <c r="E31" s="17" t="n"/>
      <c r="F31" s="17" t="n"/>
      <c r="G31" s="17" t="n"/>
      <c r="H31" s="18" t="n"/>
      <c r="I31" s="18" t="n"/>
      <c r="J31" s="19">
        <f>IF(OR(H31="",I31=""),"",IF(I31&lt;H31,"",NETWORKDAYS.INTL(H31,I31,1,Listas!$H$2:$H$21)))</f>
        <v/>
      </c>
      <c r="K31" s="20" t="n"/>
      <c r="L31" s="18" t="n"/>
      <c r="M31" s="17" t="n"/>
      <c r="N31" s="17" t="n"/>
      <c r="O31" s="21" t="n"/>
      <c r="P31" s="18" t="n"/>
      <c r="Q31" s="17" t="n"/>
      <c r="R31" s="17" t="n"/>
      <c r="S31" s="22">
        <f>IF(K31="","",IF(OR(N31="Completada",N31="Cancelada"),0,MAX(0,K31*(1-IF(O31="",0,O31)))))</f>
        <v/>
      </c>
      <c r="T31" s="19">
        <f>IF(I31="","",IF(P31&lt;&gt;"",P31-I31,IF(OR(N31="Completada",N31="Cancelada",TODAY()&lt;=I31),"",TODAY()-I31)))</f>
        <v/>
      </c>
      <c r="U31" s="23">
        <f>IF(A31="","",IF(V31="Revisar datos","Revisar datos",IF(N31="Bloqueada","Bloqueada",IF(AND(N31&lt;&gt;"Completada",N31&lt;&gt;"Cancelada",I31&lt;&gt;"",TODAY()&gt;I31),"Retrasada",IF(AND(N31&lt;&gt;"Completada",N31&lt;&gt;"Cancelada",L31&lt;&gt;"",L31&gt;=TODAY(),L31&lt;=TODAY()+7),"Plazo próximo","En plazo")))))</f>
        <v/>
      </c>
      <c r="V31" s="23">
        <f>IF(COUNTA(A31:I31,K31:R31)=0,"",IF(OR(A31="",B31="",D31="",E31="",G31="",N31=""),"Revisar datos",IF(COUNTIF($A$6:$A$105,A31)&gt;1,"Revisar datos",IF(AND(H31&lt;&gt;"",I31&lt;&gt;"",I31&lt;H31),"Revisar datos",IF(AND(L31&lt;&gt;"",H31&lt;&gt;"",L31&lt;H31),"Revisar datos",IF(M31=A31,"Revisar datos",IF(AND(M31&lt;&gt;"",COUNTIF($A$6:$A$105,M31)=0),"Revisar datos",IF(AND(N31="Completada",O31&lt;&gt;1),"Revisar datos",IF(AND(N31="Completada",P31=""),"Revisar datos",IF(AND(P31&lt;&gt;"",N31&lt;&gt;"Completada"),"Revisar datos",IF(AND(D31="Visionado",Q31=""),"Revisar datos",IF(AND(OR(D31="Visionado",D31="Revisión"),R31=""),"Revisar datos","Correcto"))))))))))))</f>
        <v/>
      </c>
    </row>
    <row r="32" ht="31" customHeight="1">
      <c r="A32" s="17" t="n"/>
      <c r="B32" s="17" t="n"/>
      <c r="C32" s="17" t="n"/>
      <c r="D32" s="17" t="n"/>
      <c r="E32" s="17" t="n"/>
      <c r="F32" s="17" t="n"/>
      <c r="G32" s="17" t="n"/>
      <c r="H32" s="18" t="n"/>
      <c r="I32" s="18" t="n"/>
      <c r="J32" s="19">
        <f>IF(OR(H32="",I32=""),"",IF(I32&lt;H32,"",NETWORKDAYS.INTL(H32,I32,1,Listas!$H$2:$H$21)))</f>
        <v/>
      </c>
      <c r="K32" s="20" t="n"/>
      <c r="L32" s="18" t="n"/>
      <c r="M32" s="17" t="n"/>
      <c r="N32" s="17" t="n"/>
      <c r="O32" s="21" t="n"/>
      <c r="P32" s="18" t="n"/>
      <c r="Q32" s="17" t="n"/>
      <c r="R32" s="17" t="n"/>
      <c r="S32" s="22">
        <f>IF(K32="","",IF(OR(N32="Completada",N32="Cancelada"),0,MAX(0,K32*(1-IF(O32="",0,O32)))))</f>
        <v/>
      </c>
      <c r="T32" s="19">
        <f>IF(I32="","",IF(P32&lt;&gt;"",P32-I32,IF(OR(N32="Completada",N32="Cancelada",TODAY()&lt;=I32),"",TODAY()-I32)))</f>
        <v/>
      </c>
      <c r="U32" s="23">
        <f>IF(A32="","",IF(V32="Revisar datos","Revisar datos",IF(N32="Bloqueada","Bloqueada",IF(AND(N32&lt;&gt;"Completada",N32&lt;&gt;"Cancelada",I32&lt;&gt;"",TODAY()&gt;I32),"Retrasada",IF(AND(N32&lt;&gt;"Completada",N32&lt;&gt;"Cancelada",L32&lt;&gt;"",L32&gt;=TODAY(),L32&lt;=TODAY()+7),"Plazo próximo","En plazo")))))</f>
        <v/>
      </c>
      <c r="V32" s="23">
        <f>IF(COUNTA(A32:I32,K32:R32)=0,"",IF(OR(A32="",B32="",D32="",E32="",G32="",N32=""),"Revisar datos",IF(COUNTIF($A$6:$A$105,A32)&gt;1,"Revisar datos",IF(AND(H32&lt;&gt;"",I32&lt;&gt;"",I32&lt;H32),"Revisar datos",IF(AND(L32&lt;&gt;"",H32&lt;&gt;"",L32&lt;H32),"Revisar datos",IF(M32=A32,"Revisar datos",IF(AND(M32&lt;&gt;"",COUNTIF($A$6:$A$105,M32)=0),"Revisar datos",IF(AND(N32="Completada",O32&lt;&gt;1),"Revisar datos",IF(AND(N32="Completada",P32=""),"Revisar datos",IF(AND(P32&lt;&gt;"",N32&lt;&gt;"Completada"),"Revisar datos",IF(AND(D32="Visionado",Q32=""),"Revisar datos",IF(AND(OR(D32="Visionado",D32="Revisión"),R32=""),"Revisar datos","Correcto"))))))))))))</f>
        <v/>
      </c>
    </row>
    <row r="33" ht="31" customHeight="1">
      <c r="A33" s="17" t="n"/>
      <c r="B33" s="17" t="n"/>
      <c r="C33" s="17" t="n"/>
      <c r="D33" s="17" t="n"/>
      <c r="E33" s="17" t="n"/>
      <c r="F33" s="17" t="n"/>
      <c r="G33" s="17" t="n"/>
      <c r="H33" s="18" t="n"/>
      <c r="I33" s="18" t="n"/>
      <c r="J33" s="19">
        <f>IF(OR(H33="",I33=""),"",IF(I33&lt;H33,"",NETWORKDAYS.INTL(H33,I33,1,Listas!$H$2:$H$21)))</f>
        <v/>
      </c>
      <c r="K33" s="20" t="n"/>
      <c r="L33" s="18" t="n"/>
      <c r="M33" s="17" t="n"/>
      <c r="N33" s="17" t="n"/>
      <c r="O33" s="21" t="n"/>
      <c r="P33" s="18" t="n"/>
      <c r="Q33" s="17" t="n"/>
      <c r="R33" s="17" t="n"/>
      <c r="S33" s="22">
        <f>IF(K33="","",IF(OR(N33="Completada",N33="Cancelada"),0,MAX(0,K33*(1-IF(O33="",0,O33)))))</f>
        <v/>
      </c>
      <c r="T33" s="19">
        <f>IF(I33="","",IF(P33&lt;&gt;"",P33-I33,IF(OR(N33="Completada",N33="Cancelada",TODAY()&lt;=I33),"",TODAY()-I33)))</f>
        <v/>
      </c>
      <c r="U33" s="23">
        <f>IF(A33="","",IF(V33="Revisar datos","Revisar datos",IF(N33="Bloqueada","Bloqueada",IF(AND(N33&lt;&gt;"Completada",N33&lt;&gt;"Cancelada",I33&lt;&gt;"",TODAY()&gt;I33),"Retrasada",IF(AND(N33&lt;&gt;"Completada",N33&lt;&gt;"Cancelada",L33&lt;&gt;"",L33&gt;=TODAY(),L33&lt;=TODAY()+7),"Plazo próximo","En plazo")))))</f>
        <v/>
      </c>
      <c r="V33" s="23">
        <f>IF(COUNTA(A33:I33,K33:R33)=0,"",IF(OR(A33="",B33="",D33="",E33="",G33="",N33=""),"Revisar datos",IF(COUNTIF($A$6:$A$105,A33)&gt;1,"Revisar datos",IF(AND(H33&lt;&gt;"",I33&lt;&gt;"",I33&lt;H33),"Revisar datos",IF(AND(L33&lt;&gt;"",H33&lt;&gt;"",L33&lt;H33),"Revisar datos",IF(M33=A33,"Revisar datos",IF(AND(M33&lt;&gt;"",COUNTIF($A$6:$A$105,M33)=0),"Revisar datos",IF(AND(N33="Completada",O33&lt;&gt;1),"Revisar datos",IF(AND(N33="Completada",P33=""),"Revisar datos",IF(AND(P33&lt;&gt;"",N33&lt;&gt;"Completada"),"Revisar datos",IF(AND(D33="Visionado",Q33=""),"Revisar datos",IF(AND(OR(D33="Visionado",D33="Revisión"),R33=""),"Revisar datos","Correcto"))))))))))))</f>
        <v/>
      </c>
    </row>
    <row r="34" ht="31" customHeight="1">
      <c r="A34" s="17" t="n"/>
      <c r="B34" s="17" t="n"/>
      <c r="C34" s="17" t="n"/>
      <c r="D34" s="17" t="n"/>
      <c r="E34" s="17" t="n"/>
      <c r="F34" s="17" t="n"/>
      <c r="G34" s="17" t="n"/>
      <c r="H34" s="18" t="n"/>
      <c r="I34" s="18" t="n"/>
      <c r="J34" s="19">
        <f>IF(OR(H34="",I34=""),"",IF(I34&lt;H34,"",NETWORKDAYS.INTL(H34,I34,1,Listas!$H$2:$H$21)))</f>
        <v/>
      </c>
      <c r="K34" s="20" t="n"/>
      <c r="L34" s="18" t="n"/>
      <c r="M34" s="17" t="n"/>
      <c r="N34" s="17" t="n"/>
      <c r="O34" s="21" t="n"/>
      <c r="P34" s="18" t="n"/>
      <c r="Q34" s="17" t="n"/>
      <c r="R34" s="17" t="n"/>
      <c r="S34" s="22">
        <f>IF(K34="","",IF(OR(N34="Completada",N34="Cancelada"),0,MAX(0,K34*(1-IF(O34="",0,O34)))))</f>
        <v/>
      </c>
      <c r="T34" s="19">
        <f>IF(I34="","",IF(P34&lt;&gt;"",P34-I34,IF(OR(N34="Completada",N34="Cancelada",TODAY()&lt;=I34),"",TODAY()-I34)))</f>
        <v/>
      </c>
      <c r="U34" s="23">
        <f>IF(A34="","",IF(V34="Revisar datos","Revisar datos",IF(N34="Bloqueada","Bloqueada",IF(AND(N34&lt;&gt;"Completada",N34&lt;&gt;"Cancelada",I34&lt;&gt;"",TODAY()&gt;I34),"Retrasada",IF(AND(N34&lt;&gt;"Completada",N34&lt;&gt;"Cancelada",L34&lt;&gt;"",L34&gt;=TODAY(),L34&lt;=TODAY()+7),"Plazo próximo","En plazo")))))</f>
        <v/>
      </c>
      <c r="V34" s="23">
        <f>IF(COUNTA(A34:I34,K34:R34)=0,"",IF(OR(A34="",B34="",D34="",E34="",G34="",N34=""),"Revisar datos",IF(COUNTIF($A$6:$A$105,A34)&gt;1,"Revisar datos",IF(AND(H34&lt;&gt;"",I34&lt;&gt;"",I34&lt;H34),"Revisar datos",IF(AND(L34&lt;&gt;"",H34&lt;&gt;"",L34&lt;H34),"Revisar datos",IF(M34=A34,"Revisar datos",IF(AND(M34&lt;&gt;"",COUNTIF($A$6:$A$105,M34)=0),"Revisar datos",IF(AND(N34="Completada",O34&lt;&gt;1),"Revisar datos",IF(AND(N34="Completada",P34=""),"Revisar datos",IF(AND(P34&lt;&gt;"",N34&lt;&gt;"Completada"),"Revisar datos",IF(AND(D34="Visionado",Q34=""),"Revisar datos",IF(AND(OR(D34="Visionado",D34="Revisión"),R34=""),"Revisar datos","Correcto"))))))))))))</f>
        <v/>
      </c>
    </row>
    <row r="35" ht="31" customHeight="1">
      <c r="A35" s="17" t="n"/>
      <c r="B35" s="17" t="n"/>
      <c r="C35" s="17" t="n"/>
      <c r="D35" s="17" t="n"/>
      <c r="E35" s="17" t="n"/>
      <c r="F35" s="17" t="n"/>
      <c r="G35" s="17" t="n"/>
      <c r="H35" s="18" t="n"/>
      <c r="I35" s="18" t="n"/>
      <c r="J35" s="19">
        <f>IF(OR(H35="",I35=""),"",IF(I35&lt;H35,"",NETWORKDAYS.INTL(H35,I35,1,Listas!$H$2:$H$21)))</f>
        <v/>
      </c>
      <c r="K35" s="20" t="n"/>
      <c r="L35" s="18" t="n"/>
      <c r="M35" s="17" t="n"/>
      <c r="N35" s="17" t="n"/>
      <c r="O35" s="21" t="n"/>
      <c r="P35" s="18" t="n"/>
      <c r="Q35" s="17" t="n"/>
      <c r="R35" s="17" t="n"/>
      <c r="S35" s="22">
        <f>IF(K35="","",IF(OR(N35="Completada",N35="Cancelada"),0,MAX(0,K35*(1-IF(O35="",0,O35)))))</f>
        <v/>
      </c>
      <c r="T35" s="19">
        <f>IF(I35="","",IF(P35&lt;&gt;"",P35-I35,IF(OR(N35="Completada",N35="Cancelada",TODAY()&lt;=I35),"",TODAY()-I35)))</f>
        <v/>
      </c>
      <c r="U35" s="23">
        <f>IF(A35="","",IF(V35="Revisar datos","Revisar datos",IF(N35="Bloqueada","Bloqueada",IF(AND(N35&lt;&gt;"Completada",N35&lt;&gt;"Cancelada",I35&lt;&gt;"",TODAY()&gt;I35),"Retrasada",IF(AND(N35&lt;&gt;"Completada",N35&lt;&gt;"Cancelada",L35&lt;&gt;"",L35&gt;=TODAY(),L35&lt;=TODAY()+7),"Plazo próximo","En plazo")))))</f>
        <v/>
      </c>
      <c r="V35" s="23">
        <f>IF(COUNTA(A35:I35,K35:R35)=0,"",IF(OR(A35="",B35="",D35="",E35="",G35="",N35=""),"Revisar datos",IF(COUNTIF($A$6:$A$105,A35)&gt;1,"Revisar datos",IF(AND(H35&lt;&gt;"",I35&lt;&gt;"",I35&lt;H35),"Revisar datos",IF(AND(L35&lt;&gt;"",H35&lt;&gt;"",L35&lt;H35),"Revisar datos",IF(M35=A35,"Revisar datos",IF(AND(M35&lt;&gt;"",COUNTIF($A$6:$A$105,M35)=0),"Revisar datos",IF(AND(N35="Completada",O35&lt;&gt;1),"Revisar datos",IF(AND(N35="Completada",P35=""),"Revisar datos",IF(AND(P35&lt;&gt;"",N35&lt;&gt;"Completada"),"Revisar datos",IF(AND(D35="Visionado",Q35=""),"Revisar datos",IF(AND(OR(D35="Visionado",D35="Revisión"),R35=""),"Revisar datos","Correcto"))))))))))))</f>
        <v/>
      </c>
    </row>
    <row r="36" ht="31" customHeight="1">
      <c r="A36" s="17" t="n"/>
      <c r="B36" s="17" t="n"/>
      <c r="C36" s="17" t="n"/>
      <c r="D36" s="17" t="n"/>
      <c r="E36" s="17" t="n"/>
      <c r="F36" s="17" t="n"/>
      <c r="G36" s="17" t="n"/>
      <c r="H36" s="18" t="n"/>
      <c r="I36" s="18" t="n"/>
      <c r="J36" s="19">
        <f>IF(OR(H36="",I36=""),"",IF(I36&lt;H36,"",NETWORKDAYS.INTL(H36,I36,1,Listas!$H$2:$H$21)))</f>
        <v/>
      </c>
      <c r="K36" s="20" t="n"/>
      <c r="L36" s="18" t="n"/>
      <c r="M36" s="17" t="n"/>
      <c r="N36" s="17" t="n"/>
      <c r="O36" s="21" t="n"/>
      <c r="P36" s="18" t="n"/>
      <c r="Q36" s="17" t="n"/>
      <c r="R36" s="17" t="n"/>
      <c r="S36" s="22">
        <f>IF(K36="","",IF(OR(N36="Completada",N36="Cancelada"),0,MAX(0,K36*(1-IF(O36="",0,O36)))))</f>
        <v/>
      </c>
      <c r="T36" s="19">
        <f>IF(I36="","",IF(P36&lt;&gt;"",P36-I36,IF(OR(N36="Completada",N36="Cancelada",TODAY()&lt;=I36),"",TODAY()-I36)))</f>
        <v/>
      </c>
      <c r="U36" s="23">
        <f>IF(A36="","",IF(V36="Revisar datos","Revisar datos",IF(N36="Bloqueada","Bloqueada",IF(AND(N36&lt;&gt;"Completada",N36&lt;&gt;"Cancelada",I36&lt;&gt;"",TODAY()&gt;I36),"Retrasada",IF(AND(N36&lt;&gt;"Completada",N36&lt;&gt;"Cancelada",L36&lt;&gt;"",L36&gt;=TODAY(),L36&lt;=TODAY()+7),"Plazo próximo","En plazo")))))</f>
        <v/>
      </c>
      <c r="V36" s="23">
        <f>IF(COUNTA(A36:I36,K36:R36)=0,"",IF(OR(A36="",B36="",D36="",E36="",G36="",N36=""),"Revisar datos",IF(COUNTIF($A$6:$A$105,A36)&gt;1,"Revisar datos",IF(AND(H36&lt;&gt;"",I36&lt;&gt;"",I36&lt;H36),"Revisar datos",IF(AND(L36&lt;&gt;"",H36&lt;&gt;"",L36&lt;H36),"Revisar datos",IF(M36=A36,"Revisar datos",IF(AND(M36&lt;&gt;"",COUNTIF($A$6:$A$105,M36)=0),"Revisar datos",IF(AND(N36="Completada",O36&lt;&gt;1),"Revisar datos",IF(AND(N36="Completada",P36=""),"Revisar datos",IF(AND(P36&lt;&gt;"",N36&lt;&gt;"Completada"),"Revisar datos",IF(AND(D36="Visionado",Q36=""),"Revisar datos",IF(AND(OR(D36="Visionado",D36="Revisión"),R36=""),"Revisar datos","Correcto"))))))))))))</f>
        <v/>
      </c>
    </row>
    <row r="37" ht="31" customHeight="1">
      <c r="A37" s="17" t="n"/>
      <c r="B37" s="17" t="n"/>
      <c r="C37" s="17" t="n"/>
      <c r="D37" s="17" t="n"/>
      <c r="E37" s="17" t="n"/>
      <c r="F37" s="17" t="n"/>
      <c r="G37" s="17" t="n"/>
      <c r="H37" s="18" t="n"/>
      <c r="I37" s="18" t="n"/>
      <c r="J37" s="19">
        <f>IF(OR(H37="",I37=""),"",IF(I37&lt;H37,"",NETWORKDAYS.INTL(H37,I37,1,Listas!$H$2:$H$21)))</f>
        <v/>
      </c>
      <c r="K37" s="20" t="n"/>
      <c r="L37" s="18" t="n"/>
      <c r="M37" s="17" t="n"/>
      <c r="N37" s="17" t="n"/>
      <c r="O37" s="21" t="n"/>
      <c r="P37" s="18" t="n"/>
      <c r="Q37" s="17" t="n"/>
      <c r="R37" s="17" t="n"/>
      <c r="S37" s="22">
        <f>IF(K37="","",IF(OR(N37="Completada",N37="Cancelada"),0,MAX(0,K37*(1-IF(O37="",0,O37)))))</f>
        <v/>
      </c>
      <c r="T37" s="19">
        <f>IF(I37="","",IF(P37&lt;&gt;"",P37-I37,IF(OR(N37="Completada",N37="Cancelada",TODAY()&lt;=I37),"",TODAY()-I37)))</f>
        <v/>
      </c>
      <c r="U37" s="23">
        <f>IF(A37="","",IF(V37="Revisar datos","Revisar datos",IF(N37="Bloqueada","Bloqueada",IF(AND(N37&lt;&gt;"Completada",N37&lt;&gt;"Cancelada",I37&lt;&gt;"",TODAY()&gt;I37),"Retrasada",IF(AND(N37&lt;&gt;"Completada",N37&lt;&gt;"Cancelada",L37&lt;&gt;"",L37&gt;=TODAY(),L37&lt;=TODAY()+7),"Plazo próximo","En plazo")))))</f>
        <v/>
      </c>
      <c r="V37" s="23">
        <f>IF(COUNTA(A37:I37,K37:R37)=0,"",IF(OR(A37="",B37="",D37="",E37="",G37="",N37=""),"Revisar datos",IF(COUNTIF($A$6:$A$105,A37)&gt;1,"Revisar datos",IF(AND(H37&lt;&gt;"",I37&lt;&gt;"",I37&lt;H37),"Revisar datos",IF(AND(L37&lt;&gt;"",H37&lt;&gt;"",L37&lt;H37),"Revisar datos",IF(M37=A37,"Revisar datos",IF(AND(M37&lt;&gt;"",COUNTIF($A$6:$A$105,M37)=0),"Revisar datos",IF(AND(N37="Completada",O37&lt;&gt;1),"Revisar datos",IF(AND(N37="Completada",P37=""),"Revisar datos",IF(AND(P37&lt;&gt;"",N37&lt;&gt;"Completada"),"Revisar datos",IF(AND(D37="Visionado",Q37=""),"Revisar datos",IF(AND(OR(D37="Visionado",D37="Revisión"),R37=""),"Revisar datos","Correcto"))))))))))))</f>
        <v/>
      </c>
    </row>
    <row r="38" ht="31" customHeight="1">
      <c r="A38" s="17" t="n"/>
      <c r="B38" s="17" t="n"/>
      <c r="C38" s="17" t="n"/>
      <c r="D38" s="17" t="n"/>
      <c r="E38" s="17" t="n"/>
      <c r="F38" s="17" t="n"/>
      <c r="G38" s="17" t="n"/>
      <c r="H38" s="18" t="n"/>
      <c r="I38" s="18" t="n"/>
      <c r="J38" s="19">
        <f>IF(OR(H38="",I38=""),"",IF(I38&lt;H38,"",NETWORKDAYS.INTL(H38,I38,1,Listas!$H$2:$H$21)))</f>
        <v/>
      </c>
      <c r="K38" s="20" t="n"/>
      <c r="L38" s="18" t="n"/>
      <c r="M38" s="17" t="n"/>
      <c r="N38" s="17" t="n"/>
      <c r="O38" s="21" t="n"/>
      <c r="P38" s="18" t="n"/>
      <c r="Q38" s="17" t="n"/>
      <c r="R38" s="17" t="n"/>
      <c r="S38" s="22">
        <f>IF(K38="","",IF(OR(N38="Completada",N38="Cancelada"),0,MAX(0,K38*(1-IF(O38="",0,O38)))))</f>
        <v/>
      </c>
      <c r="T38" s="19">
        <f>IF(I38="","",IF(P38&lt;&gt;"",P38-I38,IF(OR(N38="Completada",N38="Cancelada",TODAY()&lt;=I38),"",TODAY()-I38)))</f>
        <v/>
      </c>
      <c r="U38" s="23">
        <f>IF(A38="","",IF(V38="Revisar datos","Revisar datos",IF(N38="Bloqueada","Bloqueada",IF(AND(N38&lt;&gt;"Completada",N38&lt;&gt;"Cancelada",I38&lt;&gt;"",TODAY()&gt;I38),"Retrasada",IF(AND(N38&lt;&gt;"Completada",N38&lt;&gt;"Cancelada",L38&lt;&gt;"",L38&gt;=TODAY(),L38&lt;=TODAY()+7),"Plazo próximo","En plazo")))))</f>
        <v/>
      </c>
      <c r="V38" s="23">
        <f>IF(COUNTA(A38:I38,K38:R38)=0,"",IF(OR(A38="",B38="",D38="",E38="",G38="",N38=""),"Revisar datos",IF(COUNTIF($A$6:$A$105,A38)&gt;1,"Revisar datos",IF(AND(H38&lt;&gt;"",I38&lt;&gt;"",I38&lt;H38),"Revisar datos",IF(AND(L38&lt;&gt;"",H38&lt;&gt;"",L38&lt;H38),"Revisar datos",IF(M38=A38,"Revisar datos",IF(AND(M38&lt;&gt;"",COUNTIF($A$6:$A$105,M38)=0),"Revisar datos",IF(AND(N38="Completada",O38&lt;&gt;1),"Revisar datos",IF(AND(N38="Completada",P38=""),"Revisar datos",IF(AND(P38&lt;&gt;"",N38&lt;&gt;"Completada"),"Revisar datos",IF(AND(D38="Visionado",Q38=""),"Revisar datos",IF(AND(OR(D38="Visionado",D38="Revisión"),R38=""),"Revisar datos","Correcto"))))))))))))</f>
        <v/>
      </c>
    </row>
    <row r="39" ht="31" customHeight="1">
      <c r="A39" s="17" t="n"/>
      <c r="B39" s="17" t="n"/>
      <c r="C39" s="17" t="n"/>
      <c r="D39" s="17" t="n"/>
      <c r="E39" s="17" t="n"/>
      <c r="F39" s="17" t="n"/>
      <c r="G39" s="17" t="n"/>
      <c r="H39" s="18" t="n"/>
      <c r="I39" s="18" t="n"/>
      <c r="J39" s="19">
        <f>IF(OR(H39="",I39=""),"",IF(I39&lt;H39,"",NETWORKDAYS.INTL(H39,I39,1,Listas!$H$2:$H$21)))</f>
        <v/>
      </c>
      <c r="K39" s="20" t="n"/>
      <c r="L39" s="18" t="n"/>
      <c r="M39" s="17" t="n"/>
      <c r="N39" s="17" t="n"/>
      <c r="O39" s="21" t="n"/>
      <c r="P39" s="18" t="n"/>
      <c r="Q39" s="17" t="n"/>
      <c r="R39" s="17" t="n"/>
      <c r="S39" s="22">
        <f>IF(K39="","",IF(OR(N39="Completada",N39="Cancelada"),0,MAX(0,K39*(1-IF(O39="",0,O39)))))</f>
        <v/>
      </c>
      <c r="T39" s="19">
        <f>IF(I39="","",IF(P39&lt;&gt;"",P39-I39,IF(OR(N39="Completada",N39="Cancelada",TODAY()&lt;=I39),"",TODAY()-I39)))</f>
        <v/>
      </c>
      <c r="U39" s="23">
        <f>IF(A39="","",IF(V39="Revisar datos","Revisar datos",IF(N39="Bloqueada","Bloqueada",IF(AND(N39&lt;&gt;"Completada",N39&lt;&gt;"Cancelada",I39&lt;&gt;"",TODAY()&gt;I39),"Retrasada",IF(AND(N39&lt;&gt;"Completada",N39&lt;&gt;"Cancelada",L39&lt;&gt;"",L39&gt;=TODAY(),L39&lt;=TODAY()+7),"Plazo próximo","En plazo")))))</f>
        <v/>
      </c>
      <c r="V39" s="23">
        <f>IF(COUNTA(A39:I39,K39:R39)=0,"",IF(OR(A39="",B39="",D39="",E39="",G39="",N39=""),"Revisar datos",IF(COUNTIF($A$6:$A$105,A39)&gt;1,"Revisar datos",IF(AND(H39&lt;&gt;"",I39&lt;&gt;"",I39&lt;H39),"Revisar datos",IF(AND(L39&lt;&gt;"",H39&lt;&gt;"",L39&lt;H39),"Revisar datos",IF(M39=A39,"Revisar datos",IF(AND(M39&lt;&gt;"",COUNTIF($A$6:$A$105,M39)=0),"Revisar datos",IF(AND(N39="Completada",O39&lt;&gt;1),"Revisar datos",IF(AND(N39="Completada",P39=""),"Revisar datos",IF(AND(P39&lt;&gt;"",N39&lt;&gt;"Completada"),"Revisar datos",IF(AND(D39="Visionado",Q39=""),"Revisar datos",IF(AND(OR(D39="Visionado",D39="Revisión"),R39=""),"Revisar datos","Correcto"))))))))))))</f>
        <v/>
      </c>
    </row>
    <row r="40" ht="31" customHeight="1">
      <c r="A40" s="17" t="n"/>
      <c r="B40" s="17" t="n"/>
      <c r="C40" s="17" t="n"/>
      <c r="D40" s="17" t="n"/>
      <c r="E40" s="17" t="n"/>
      <c r="F40" s="17" t="n"/>
      <c r="G40" s="17" t="n"/>
      <c r="H40" s="18" t="n"/>
      <c r="I40" s="18" t="n"/>
      <c r="J40" s="19">
        <f>IF(OR(H40="",I40=""),"",IF(I40&lt;H40,"",NETWORKDAYS.INTL(H40,I40,1,Listas!$H$2:$H$21)))</f>
        <v/>
      </c>
      <c r="K40" s="20" t="n"/>
      <c r="L40" s="18" t="n"/>
      <c r="M40" s="17" t="n"/>
      <c r="N40" s="17" t="n"/>
      <c r="O40" s="21" t="n"/>
      <c r="P40" s="18" t="n"/>
      <c r="Q40" s="17" t="n"/>
      <c r="R40" s="17" t="n"/>
      <c r="S40" s="22">
        <f>IF(K40="","",IF(OR(N40="Completada",N40="Cancelada"),0,MAX(0,K40*(1-IF(O40="",0,O40)))))</f>
        <v/>
      </c>
      <c r="T40" s="19">
        <f>IF(I40="","",IF(P40&lt;&gt;"",P40-I40,IF(OR(N40="Completada",N40="Cancelada",TODAY()&lt;=I40),"",TODAY()-I40)))</f>
        <v/>
      </c>
      <c r="U40" s="23">
        <f>IF(A40="","",IF(V40="Revisar datos","Revisar datos",IF(N40="Bloqueada","Bloqueada",IF(AND(N40&lt;&gt;"Completada",N40&lt;&gt;"Cancelada",I40&lt;&gt;"",TODAY()&gt;I40),"Retrasada",IF(AND(N40&lt;&gt;"Completada",N40&lt;&gt;"Cancelada",L40&lt;&gt;"",L40&gt;=TODAY(),L40&lt;=TODAY()+7),"Plazo próximo","En plazo")))))</f>
        <v/>
      </c>
      <c r="V40" s="23">
        <f>IF(COUNTA(A40:I40,K40:R40)=0,"",IF(OR(A40="",B40="",D40="",E40="",G40="",N40=""),"Revisar datos",IF(COUNTIF($A$6:$A$105,A40)&gt;1,"Revisar datos",IF(AND(H40&lt;&gt;"",I40&lt;&gt;"",I40&lt;H40),"Revisar datos",IF(AND(L40&lt;&gt;"",H40&lt;&gt;"",L40&lt;H40),"Revisar datos",IF(M40=A40,"Revisar datos",IF(AND(M40&lt;&gt;"",COUNTIF($A$6:$A$105,M40)=0),"Revisar datos",IF(AND(N40="Completada",O40&lt;&gt;1),"Revisar datos",IF(AND(N40="Completada",P40=""),"Revisar datos",IF(AND(P40&lt;&gt;"",N40&lt;&gt;"Completada"),"Revisar datos",IF(AND(D40="Visionado",Q40=""),"Revisar datos",IF(AND(OR(D40="Visionado",D40="Revisión"),R40=""),"Revisar datos","Correcto"))))))))))))</f>
        <v/>
      </c>
    </row>
    <row r="41" ht="31" customHeight="1">
      <c r="A41" s="17" t="n"/>
      <c r="B41" s="17" t="n"/>
      <c r="C41" s="17" t="n"/>
      <c r="D41" s="17" t="n"/>
      <c r="E41" s="17" t="n"/>
      <c r="F41" s="17" t="n"/>
      <c r="G41" s="17" t="n"/>
      <c r="H41" s="18" t="n"/>
      <c r="I41" s="18" t="n"/>
      <c r="J41" s="19">
        <f>IF(OR(H41="",I41=""),"",IF(I41&lt;H41,"",NETWORKDAYS.INTL(H41,I41,1,Listas!$H$2:$H$21)))</f>
        <v/>
      </c>
      <c r="K41" s="20" t="n"/>
      <c r="L41" s="18" t="n"/>
      <c r="M41" s="17" t="n"/>
      <c r="N41" s="17" t="n"/>
      <c r="O41" s="21" t="n"/>
      <c r="P41" s="18" t="n"/>
      <c r="Q41" s="17" t="n"/>
      <c r="R41" s="17" t="n"/>
      <c r="S41" s="22">
        <f>IF(K41="","",IF(OR(N41="Completada",N41="Cancelada"),0,MAX(0,K41*(1-IF(O41="",0,O41)))))</f>
        <v/>
      </c>
      <c r="T41" s="19">
        <f>IF(I41="","",IF(P41&lt;&gt;"",P41-I41,IF(OR(N41="Completada",N41="Cancelada",TODAY()&lt;=I41),"",TODAY()-I41)))</f>
        <v/>
      </c>
      <c r="U41" s="23">
        <f>IF(A41="","",IF(V41="Revisar datos","Revisar datos",IF(N41="Bloqueada","Bloqueada",IF(AND(N41&lt;&gt;"Completada",N41&lt;&gt;"Cancelada",I41&lt;&gt;"",TODAY()&gt;I41),"Retrasada",IF(AND(N41&lt;&gt;"Completada",N41&lt;&gt;"Cancelada",L41&lt;&gt;"",L41&gt;=TODAY(),L41&lt;=TODAY()+7),"Plazo próximo","En plazo")))))</f>
        <v/>
      </c>
      <c r="V41" s="23">
        <f>IF(COUNTA(A41:I41,K41:R41)=0,"",IF(OR(A41="",B41="",D41="",E41="",G41="",N41=""),"Revisar datos",IF(COUNTIF($A$6:$A$105,A41)&gt;1,"Revisar datos",IF(AND(H41&lt;&gt;"",I41&lt;&gt;"",I41&lt;H41),"Revisar datos",IF(AND(L41&lt;&gt;"",H41&lt;&gt;"",L41&lt;H41),"Revisar datos",IF(M41=A41,"Revisar datos",IF(AND(M41&lt;&gt;"",COUNTIF($A$6:$A$105,M41)=0),"Revisar datos",IF(AND(N41="Completada",O41&lt;&gt;1),"Revisar datos",IF(AND(N41="Completada",P41=""),"Revisar datos",IF(AND(P41&lt;&gt;"",N41&lt;&gt;"Completada"),"Revisar datos",IF(AND(D41="Visionado",Q41=""),"Revisar datos",IF(AND(OR(D41="Visionado",D41="Revisión"),R41=""),"Revisar datos","Correcto"))))))))))))</f>
        <v/>
      </c>
    </row>
    <row r="42" ht="31" customHeight="1">
      <c r="A42" s="17" t="n"/>
      <c r="B42" s="17" t="n"/>
      <c r="C42" s="17" t="n"/>
      <c r="D42" s="17" t="n"/>
      <c r="E42" s="17" t="n"/>
      <c r="F42" s="17" t="n"/>
      <c r="G42" s="17" t="n"/>
      <c r="H42" s="18" t="n"/>
      <c r="I42" s="18" t="n"/>
      <c r="J42" s="19">
        <f>IF(OR(H42="",I42=""),"",IF(I42&lt;H42,"",NETWORKDAYS.INTL(H42,I42,1,Listas!$H$2:$H$21)))</f>
        <v/>
      </c>
      <c r="K42" s="20" t="n"/>
      <c r="L42" s="18" t="n"/>
      <c r="M42" s="17" t="n"/>
      <c r="N42" s="17" t="n"/>
      <c r="O42" s="21" t="n"/>
      <c r="P42" s="18" t="n"/>
      <c r="Q42" s="17" t="n"/>
      <c r="R42" s="17" t="n"/>
      <c r="S42" s="22">
        <f>IF(K42="","",IF(OR(N42="Completada",N42="Cancelada"),0,MAX(0,K42*(1-IF(O42="",0,O42)))))</f>
        <v/>
      </c>
      <c r="T42" s="19">
        <f>IF(I42="","",IF(P42&lt;&gt;"",P42-I42,IF(OR(N42="Completada",N42="Cancelada",TODAY()&lt;=I42),"",TODAY()-I42)))</f>
        <v/>
      </c>
      <c r="U42" s="23">
        <f>IF(A42="","",IF(V42="Revisar datos","Revisar datos",IF(N42="Bloqueada","Bloqueada",IF(AND(N42&lt;&gt;"Completada",N42&lt;&gt;"Cancelada",I42&lt;&gt;"",TODAY()&gt;I42),"Retrasada",IF(AND(N42&lt;&gt;"Completada",N42&lt;&gt;"Cancelada",L42&lt;&gt;"",L42&gt;=TODAY(),L42&lt;=TODAY()+7),"Plazo próximo","En plazo")))))</f>
        <v/>
      </c>
      <c r="V42" s="23">
        <f>IF(COUNTA(A42:I42,K42:R42)=0,"",IF(OR(A42="",B42="",D42="",E42="",G42="",N42=""),"Revisar datos",IF(COUNTIF($A$6:$A$105,A42)&gt;1,"Revisar datos",IF(AND(H42&lt;&gt;"",I42&lt;&gt;"",I42&lt;H42),"Revisar datos",IF(AND(L42&lt;&gt;"",H42&lt;&gt;"",L42&lt;H42),"Revisar datos",IF(M42=A42,"Revisar datos",IF(AND(M42&lt;&gt;"",COUNTIF($A$6:$A$105,M42)=0),"Revisar datos",IF(AND(N42="Completada",O42&lt;&gt;1),"Revisar datos",IF(AND(N42="Completada",P42=""),"Revisar datos",IF(AND(P42&lt;&gt;"",N42&lt;&gt;"Completada"),"Revisar datos",IF(AND(D42="Visionado",Q42=""),"Revisar datos",IF(AND(OR(D42="Visionado",D42="Revisión"),R42=""),"Revisar datos","Correcto"))))))))))))</f>
        <v/>
      </c>
    </row>
    <row r="43" ht="31" customHeight="1">
      <c r="A43" s="17" t="n"/>
      <c r="B43" s="17" t="n"/>
      <c r="C43" s="17" t="n"/>
      <c r="D43" s="17" t="n"/>
      <c r="E43" s="17" t="n"/>
      <c r="F43" s="17" t="n"/>
      <c r="G43" s="17" t="n"/>
      <c r="H43" s="18" t="n"/>
      <c r="I43" s="18" t="n"/>
      <c r="J43" s="19">
        <f>IF(OR(H43="",I43=""),"",IF(I43&lt;H43,"",NETWORKDAYS.INTL(H43,I43,1,Listas!$H$2:$H$21)))</f>
        <v/>
      </c>
      <c r="K43" s="20" t="n"/>
      <c r="L43" s="18" t="n"/>
      <c r="M43" s="17" t="n"/>
      <c r="N43" s="17" t="n"/>
      <c r="O43" s="21" t="n"/>
      <c r="P43" s="18" t="n"/>
      <c r="Q43" s="17" t="n"/>
      <c r="R43" s="17" t="n"/>
      <c r="S43" s="22">
        <f>IF(K43="","",IF(OR(N43="Completada",N43="Cancelada"),0,MAX(0,K43*(1-IF(O43="",0,O43)))))</f>
        <v/>
      </c>
      <c r="T43" s="19">
        <f>IF(I43="","",IF(P43&lt;&gt;"",P43-I43,IF(OR(N43="Completada",N43="Cancelada",TODAY()&lt;=I43),"",TODAY()-I43)))</f>
        <v/>
      </c>
      <c r="U43" s="23">
        <f>IF(A43="","",IF(V43="Revisar datos","Revisar datos",IF(N43="Bloqueada","Bloqueada",IF(AND(N43&lt;&gt;"Completada",N43&lt;&gt;"Cancelada",I43&lt;&gt;"",TODAY()&gt;I43),"Retrasada",IF(AND(N43&lt;&gt;"Completada",N43&lt;&gt;"Cancelada",L43&lt;&gt;"",L43&gt;=TODAY(),L43&lt;=TODAY()+7),"Plazo próximo","En plazo")))))</f>
        <v/>
      </c>
      <c r="V43" s="23">
        <f>IF(COUNTA(A43:I43,K43:R43)=0,"",IF(OR(A43="",B43="",D43="",E43="",G43="",N43=""),"Revisar datos",IF(COUNTIF($A$6:$A$105,A43)&gt;1,"Revisar datos",IF(AND(H43&lt;&gt;"",I43&lt;&gt;"",I43&lt;H43),"Revisar datos",IF(AND(L43&lt;&gt;"",H43&lt;&gt;"",L43&lt;H43),"Revisar datos",IF(M43=A43,"Revisar datos",IF(AND(M43&lt;&gt;"",COUNTIF($A$6:$A$105,M43)=0),"Revisar datos",IF(AND(N43="Completada",O43&lt;&gt;1),"Revisar datos",IF(AND(N43="Completada",P43=""),"Revisar datos",IF(AND(P43&lt;&gt;"",N43&lt;&gt;"Completada"),"Revisar datos",IF(AND(D43="Visionado",Q43=""),"Revisar datos",IF(AND(OR(D43="Visionado",D43="Revisión"),R43=""),"Revisar datos","Correcto"))))))))))))</f>
        <v/>
      </c>
    </row>
    <row r="44" ht="31" customHeight="1">
      <c r="A44" s="17" t="n"/>
      <c r="B44" s="17" t="n"/>
      <c r="C44" s="17" t="n"/>
      <c r="D44" s="17" t="n"/>
      <c r="E44" s="17" t="n"/>
      <c r="F44" s="17" t="n"/>
      <c r="G44" s="17" t="n"/>
      <c r="H44" s="18" t="n"/>
      <c r="I44" s="18" t="n"/>
      <c r="J44" s="19">
        <f>IF(OR(H44="",I44=""),"",IF(I44&lt;H44,"",NETWORKDAYS.INTL(H44,I44,1,Listas!$H$2:$H$21)))</f>
        <v/>
      </c>
      <c r="K44" s="20" t="n"/>
      <c r="L44" s="18" t="n"/>
      <c r="M44" s="17" t="n"/>
      <c r="N44" s="17" t="n"/>
      <c r="O44" s="21" t="n"/>
      <c r="P44" s="18" t="n"/>
      <c r="Q44" s="17" t="n"/>
      <c r="R44" s="17" t="n"/>
      <c r="S44" s="22">
        <f>IF(K44="","",IF(OR(N44="Completada",N44="Cancelada"),0,MAX(0,K44*(1-IF(O44="",0,O44)))))</f>
        <v/>
      </c>
      <c r="T44" s="19">
        <f>IF(I44="","",IF(P44&lt;&gt;"",P44-I44,IF(OR(N44="Completada",N44="Cancelada",TODAY()&lt;=I44),"",TODAY()-I44)))</f>
        <v/>
      </c>
      <c r="U44" s="23">
        <f>IF(A44="","",IF(V44="Revisar datos","Revisar datos",IF(N44="Bloqueada","Bloqueada",IF(AND(N44&lt;&gt;"Completada",N44&lt;&gt;"Cancelada",I44&lt;&gt;"",TODAY()&gt;I44),"Retrasada",IF(AND(N44&lt;&gt;"Completada",N44&lt;&gt;"Cancelada",L44&lt;&gt;"",L44&gt;=TODAY(),L44&lt;=TODAY()+7),"Plazo próximo","En plazo")))))</f>
        <v/>
      </c>
      <c r="V44" s="23">
        <f>IF(COUNTA(A44:I44,K44:R44)=0,"",IF(OR(A44="",B44="",D44="",E44="",G44="",N44=""),"Revisar datos",IF(COUNTIF($A$6:$A$105,A44)&gt;1,"Revisar datos",IF(AND(H44&lt;&gt;"",I44&lt;&gt;"",I44&lt;H44),"Revisar datos",IF(AND(L44&lt;&gt;"",H44&lt;&gt;"",L44&lt;H44),"Revisar datos",IF(M44=A44,"Revisar datos",IF(AND(M44&lt;&gt;"",COUNTIF($A$6:$A$105,M44)=0),"Revisar datos",IF(AND(N44="Completada",O44&lt;&gt;1),"Revisar datos",IF(AND(N44="Completada",P44=""),"Revisar datos",IF(AND(P44&lt;&gt;"",N44&lt;&gt;"Completada"),"Revisar datos",IF(AND(D44="Visionado",Q44=""),"Revisar datos",IF(AND(OR(D44="Visionado",D44="Revisión"),R44=""),"Revisar datos","Correcto"))))))))))))</f>
        <v/>
      </c>
    </row>
    <row r="45" ht="31" customHeight="1">
      <c r="A45" s="17" t="n"/>
      <c r="B45" s="17" t="n"/>
      <c r="C45" s="17" t="n"/>
      <c r="D45" s="17" t="n"/>
      <c r="E45" s="17" t="n"/>
      <c r="F45" s="17" t="n"/>
      <c r="G45" s="17" t="n"/>
      <c r="H45" s="18" t="n"/>
      <c r="I45" s="18" t="n"/>
      <c r="J45" s="19">
        <f>IF(OR(H45="",I45=""),"",IF(I45&lt;H45,"",NETWORKDAYS.INTL(H45,I45,1,Listas!$H$2:$H$21)))</f>
        <v/>
      </c>
      <c r="K45" s="20" t="n"/>
      <c r="L45" s="18" t="n"/>
      <c r="M45" s="17" t="n"/>
      <c r="N45" s="17" t="n"/>
      <c r="O45" s="21" t="n"/>
      <c r="P45" s="18" t="n"/>
      <c r="Q45" s="17" t="n"/>
      <c r="R45" s="17" t="n"/>
      <c r="S45" s="22">
        <f>IF(K45="","",IF(OR(N45="Completada",N45="Cancelada"),0,MAX(0,K45*(1-IF(O45="",0,O45)))))</f>
        <v/>
      </c>
      <c r="T45" s="19">
        <f>IF(I45="","",IF(P45&lt;&gt;"",P45-I45,IF(OR(N45="Completada",N45="Cancelada",TODAY()&lt;=I45),"",TODAY()-I45)))</f>
        <v/>
      </c>
      <c r="U45" s="23">
        <f>IF(A45="","",IF(V45="Revisar datos","Revisar datos",IF(N45="Bloqueada","Bloqueada",IF(AND(N45&lt;&gt;"Completada",N45&lt;&gt;"Cancelada",I45&lt;&gt;"",TODAY()&gt;I45),"Retrasada",IF(AND(N45&lt;&gt;"Completada",N45&lt;&gt;"Cancelada",L45&lt;&gt;"",L45&gt;=TODAY(),L45&lt;=TODAY()+7),"Plazo próximo","En plazo")))))</f>
        <v/>
      </c>
      <c r="V45" s="23">
        <f>IF(COUNTA(A45:I45,K45:R45)=0,"",IF(OR(A45="",B45="",D45="",E45="",G45="",N45=""),"Revisar datos",IF(COUNTIF($A$6:$A$105,A45)&gt;1,"Revisar datos",IF(AND(H45&lt;&gt;"",I45&lt;&gt;"",I45&lt;H45),"Revisar datos",IF(AND(L45&lt;&gt;"",H45&lt;&gt;"",L45&lt;H45),"Revisar datos",IF(M45=A45,"Revisar datos",IF(AND(M45&lt;&gt;"",COUNTIF($A$6:$A$105,M45)=0),"Revisar datos",IF(AND(N45="Completada",O45&lt;&gt;1),"Revisar datos",IF(AND(N45="Completada",P45=""),"Revisar datos",IF(AND(P45&lt;&gt;"",N45&lt;&gt;"Completada"),"Revisar datos",IF(AND(D45="Visionado",Q45=""),"Revisar datos",IF(AND(OR(D45="Visionado",D45="Revisión"),R45=""),"Revisar datos","Correcto"))))))))))))</f>
        <v/>
      </c>
    </row>
    <row r="46" ht="31" customHeight="1">
      <c r="A46" s="17" t="n"/>
      <c r="B46" s="17" t="n"/>
      <c r="C46" s="17" t="n"/>
      <c r="D46" s="17" t="n"/>
      <c r="E46" s="17" t="n"/>
      <c r="F46" s="17" t="n"/>
      <c r="G46" s="17" t="n"/>
      <c r="H46" s="18" t="n"/>
      <c r="I46" s="18" t="n"/>
      <c r="J46" s="19">
        <f>IF(OR(H46="",I46=""),"",IF(I46&lt;H46,"",NETWORKDAYS.INTL(H46,I46,1,Listas!$H$2:$H$21)))</f>
        <v/>
      </c>
      <c r="K46" s="20" t="n"/>
      <c r="L46" s="18" t="n"/>
      <c r="M46" s="17" t="n"/>
      <c r="N46" s="17" t="n"/>
      <c r="O46" s="21" t="n"/>
      <c r="P46" s="18" t="n"/>
      <c r="Q46" s="17" t="n"/>
      <c r="R46" s="17" t="n"/>
      <c r="S46" s="22">
        <f>IF(K46="","",IF(OR(N46="Completada",N46="Cancelada"),0,MAX(0,K46*(1-IF(O46="",0,O46)))))</f>
        <v/>
      </c>
      <c r="T46" s="19">
        <f>IF(I46="","",IF(P46&lt;&gt;"",P46-I46,IF(OR(N46="Completada",N46="Cancelada",TODAY()&lt;=I46),"",TODAY()-I46)))</f>
        <v/>
      </c>
      <c r="U46" s="23">
        <f>IF(A46="","",IF(V46="Revisar datos","Revisar datos",IF(N46="Bloqueada","Bloqueada",IF(AND(N46&lt;&gt;"Completada",N46&lt;&gt;"Cancelada",I46&lt;&gt;"",TODAY()&gt;I46),"Retrasada",IF(AND(N46&lt;&gt;"Completada",N46&lt;&gt;"Cancelada",L46&lt;&gt;"",L46&gt;=TODAY(),L46&lt;=TODAY()+7),"Plazo próximo","En plazo")))))</f>
        <v/>
      </c>
      <c r="V46" s="23">
        <f>IF(COUNTA(A46:I46,K46:R46)=0,"",IF(OR(A46="",B46="",D46="",E46="",G46="",N46=""),"Revisar datos",IF(COUNTIF($A$6:$A$105,A46)&gt;1,"Revisar datos",IF(AND(H46&lt;&gt;"",I46&lt;&gt;"",I46&lt;H46),"Revisar datos",IF(AND(L46&lt;&gt;"",H46&lt;&gt;"",L46&lt;H46),"Revisar datos",IF(M46=A46,"Revisar datos",IF(AND(M46&lt;&gt;"",COUNTIF($A$6:$A$105,M46)=0),"Revisar datos",IF(AND(N46="Completada",O46&lt;&gt;1),"Revisar datos",IF(AND(N46="Completada",P46=""),"Revisar datos",IF(AND(P46&lt;&gt;"",N46&lt;&gt;"Completada"),"Revisar datos",IF(AND(D46="Visionado",Q46=""),"Revisar datos",IF(AND(OR(D46="Visionado",D46="Revisión"),R46=""),"Revisar datos","Correcto"))))))))))))</f>
        <v/>
      </c>
    </row>
    <row r="47" ht="31" customHeight="1">
      <c r="A47" s="17" t="n"/>
      <c r="B47" s="17" t="n"/>
      <c r="C47" s="17" t="n"/>
      <c r="D47" s="17" t="n"/>
      <c r="E47" s="17" t="n"/>
      <c r="F47" s="17" t="n"/>
      <c r="G47" s="17" t="n"/>
      <c r="H47" s="18" t="n"/>
      <c r="I47" s="18" t="n"/>
      <c r="J47" s="19">
        <f>IF(OR(H47="",I47=""),"",IF(I47&lt;H47,"",NETWORKDAYS.INTL(H47,I47,1,Listas!$H$2:$H$21)))</f>
        <v/>
      </c>
      <c r="K47" s="20" t="n"/>
      <c r="L47" s="18" t="n"/>
      <c r="M47" s="17" t="n"/>
      <c r="N47" s="17" t="n"/>
      <c r="O47" s="21" t="n"/>
      <c r="P47" s="18" t="n"/>
      <c r="Q47" s="17" t="n"/>
      <c r="R47" s="17" t="n"/>
      <c r="S47" s="22">
        <f>IF(K47="","",IF(OR(N47="Completada",N47="Cancelada"),0,MAX(0,K47*(1-IF(O47="",0,O47)))))</f>
        <v/>
      </c>
      <c r="T47" s="19">
        <f>IF(I47="","",IF(P47&lt;&gt;"",P47-I47,IF(OR(N47="Completada",N47="Cancelada",TODAY()&lt;=I47),"",TODAY()-I47)))</f>
        <v/>
      </c>
      <c r="U47" s="23">
        <f>IF(A47="","",IF(V47="Revisar datos","Revisar datos",IF(N47="Bloqueada","Bloqueada",IF(AND(N47&lt;&gt;"Completada",N47&lt;&gt;"Cancelada",I47&lt;&gt;"",TODAY()&gt;I47),"Retrasada",IF(AND(N47&lt;&gt;"Completada",N47&lt;&gt;"Cancelada",L47&lt;&gt;"",L47&gt;=TODAY(),L47&lt;=TODAY()+7),"Plazo próximo","En plazo")))))</f>
        <v/>
      </c>
      <c r="V47" s="23">
        <f>IF(COUNTA(A47:I47,K47:R47)=0,"",IF(OR(A47="",B47="",D47="",E47="",G47="",N47=""),"Revisar datos",IF(COUNTIF($A$6:$A$105,A47)&gt;1,"Revisar datos",IF(AND(H47&lt;&gt;"",I47&lt;&gt;"",I47&lt;H47),"Revisar datos",IF(AND(L47&lt;&gt;"",H47&lt;&gt;"",L47&lt;H47),"Revisar datos",IF(M47=A47,"Revisar datos",IF(AND(M47&lt;&gt;"",COUNTIF($A$6:$A$105,M47)=0),"Revisar datos",IF(AND(N47="Completada",O47&lt;&gt;1),"Revisar datos",IF(AND(N47="Completada",P47=""),"Revisar datos",IF(AND(P47&lt;&gt;"",N47&lt;&gt;"Completada"),"Revisar datos",IF(AND(D47="Visionado",Q47=""),"Revisar datos",IF(AND(OR(D47="Visionado",D47="Revisión"),R47=""),"Revisar datos","Correcto"))))))))))))</f>
        <v/>
      </c>
    </row>
    <row r="48" ht="31" customHeight="1">
      <c r="A48" s="17" t="n"/>
      <c r="B48" s="17" t="n"/>
      <c r="C48" s="17" t="n"/>
      <c r="D48" s="17" t="n"/>
      <c r="E48" s="17" t="n"/>
      <c r="F48" s="17" t="n"/>
      <c r="G48" s="17" t="n"/>
      <c r="H48" s="18" t="n"/>
      <c r="I48" s="18" t="n"/>
      <c r="J48" s="19">
        <f>IF(OR(H48="",I48=""),"",IF(I48&lt;H48,"",NETWORKDAYS.INTL(H48,I48,1,Listas!$H$2:$H$21)))</f>
        <v/>
      </c>
      <c r="K48" s="20" t="n"/>
      <c r="L48" s="18" t="n"/>
      <c r="M48" s="17" t="n"/>
      <c r="N48" s="17" t="n"/>
      <c r="O48" s="21" t="n"/>
      <c r="P48" s="18" t="n"/>
      <c r="Q48" s="17" t="n"/>
      <c r="R48" s="17" t="n"/>
      <c r="S48" s="22">
        <f>IF(K48="","",IF(OR(N48="Completada",N48="Cancelada"),0,MAX(0,K48*(1-IF(O48="",0,O48)))))</f>
        <v/>
      </c>
      <c r="T48" s="19">
        <f>IF(I48="","",IF(P48&lt;&gt;"",P48-I48,IF(OR(N48="Completada",N48="Cancelada",TODAY()&lt;=I48),"",TODAY()-I48)))</f>
        <v/>
      </c>
      <c r="U48" s="23">
        <f>IF(A48="","",IF(V48="Revisar datos","Revisar datos",IF(N48="Bloqueada","Bloqueada",IF(AND(N48&lt;&gt;"Completada",N48&lt;&gt;"Cancelada",I48&lt;&gt;"",TODAY()&gt;I48),"Retrasada",IF(AND(N48&lt;&gt;"Completada",N48&lt;&gt;"Cancelada",L48&lt;&gt;"",L48&gt;=TODAY(),L48&lt;=TODAY()+7),"Plazo próximo","En plazo")))))</f>
        <v/>
      </c>
      <c r="V48" s="23">
        <f>IF(COUNTA(A48:I48,K48:R48)=0,"",IF(OR(A48="",B48="",D48="",E48="",G48="",N48=""),"Revisar datos",IF(COUNTIF($A$6:$A$105,A48)&gt;1,"Revisar datos",IF(AND(H48&lt;&gt;"",I48&lt;&gt;"",I48&lt;H48),"Revisar datos",IF(AND(L48&lt;&gt;"",H48&lt;&gt;"",L48&lt;H48),"Revisar datos",IF(M48=A48,"Revisar datos",IF(AND(M48&lt;&gt;"",COUNTIF($A$6:$A$105,M48)=0),"Revisar datos",IF(AND(N48="Completada",O48&lt;&gt;1),"Revisar datos",IF(AND(N48="Completada",P48=""),"Revisar datos",IF(AND(P48&lt;&gt;"",N48&lt;&gt;"Completada"),"Revisar datos",IF(AND(D48="Visionado",Q48=""),"Revisar datos",IF(AND(OR(D48="Visionado",D48="Revisión"),R48=""),"Revisar datos","Correcto"))))))))))))</f>
        <v/>
      </c>
    </row>
    <row r="49" ht="31" customHeight="1">
      <c r="A49" s="17" t="n"/>
      <c r="B49" s="17" t="n"/>
      <c r="C49" s="17" t="n"/>
      <c r="D49" s="17" t="n"/>
      <c r="E49" s="17" t="n"/>
      <c r="F49" s="17" t="n"/>
      <c r="G49" s="17" t="n"/>
      <c r="H49" s="18" t="n"/>
      <c r="I49" s="18" t="n"/>
      <c r="J49" s="19">
        <f>IF(OR(H49="",I49=""),"",IF(I49&lt;H49,"",NETWORKDAYS.INTL(H49,I49,1,Listas!$H$2:$H$21)))</f>
        <v/>
      </c>
      <c r="K49" s="20" t="n"/>
      <c r="L49" s="18" t="n"/>
      <c r="M49" s="17" t="n"/>
      <c r="N49" s="17" t="n"/>
      <c r="O49" s="21" t="n"/>
      <c r="P49" s="18" t="n"/>
      <c r="Q49" s="17" t="n"/>
      <c r="R49" s="17" t="n"/>
      <c r="S49" s="22">
        <f>IF(K49="","",IF(OR(N49="Completada",N49="Cancelada"),0,MAX(0,K49*(1-IF(O49="",0,O49)))))</f>
        <v/>
      </c>
      <c r="T49" s="19">
        <f>IF(I49="","",IF(P49&lt;&gt;"",P49-I49,IF(OR(N49="Completada",N49="Cancelada",TODAY()&lt;=I49),"",TODAY()-I49)))</f>
        <v/>
      </c>
      <c r="U49" s="23">
        <f>IF(A49="","",IF(V49="Revisar datos","Revisar datos",IF(N49="Bloqueada","Bloqueada",IF(AND(N49&lt;&gt;"Completada",N49&lt;&gt;"Cancelada",I49&lt;&gt;"",TODAY()&gt;I49),"Retrasada",IF(AND(N49&lt;&gt;"Completada",N49&lt;&gt;"Cancelada",L49&lt;&gt;"",L49&gt;=TODAY(),L49&lt;=TODAY()+7),"Plazo próximo","En plazo")))))</f>
        <v/>
      </c>
      <c r="V49" s="23">
        <f>IF(COUNTA(A49:I49,K49:R49)=0,"",IF(OR(A49="",B49="",D49="",E49="",G49="",N49=""),"Revisar datos",IF(COUNTIF($A$6:$A$105,A49)&gt;1,"Revisar datos",IF(AND(H49&lt;&gt;"",I49&lt;&gt;"",I49&lt;H49),"Revisar datos",IF(AND(L49&lt;&gt;"",H49&lt;&gt;"",L49&lt;H49),"Revisar datos",IF(M49=A49,"Revisar datos",IF(AND(M49&lt;&gt;"",COUNTIF($A$6:$A$105,M49)=0),"Revisar datos",IF(AND(N49="Completada",O49&lt;&gt;1),"Revisar datos",IF(AND(N49="Completada",P49=""),"Revisar datos",IF(AND(P49&lt;&gt;"",N49&lt;&gt;"Completada"),"Revisar datos",IF(AND(D49="Visionado",Q49=""),"Revisar datos",IF(AND(OR(D49="Visionado",D49="Revisión"),R49=""),"Revisar datos","Correcto"))))))))))))</f>
        <v/>
      </c>
    </row>
    <row r="50" ht="31" customHeight="1">
      <c r="A50" s="17" t="n"/>
      <c r="B50" s="17" t="n"/>
      <c r="C50" s="17" t="n"/>
      <c r="D50" s="17" t="n"/>
      <c r="E50" s="17" t="n"/>
      <c r="F50" s="17" t="n"/>
      <c r="G50" s="17" t="n"/>
      <c r="H50" s="18" t="n"/>
      <c r="I50" s="18" t="n"/>
      <c r="J50" s="19">
        <f>IF(OR(H50="",I50=""),"",IF(I50&lt;H50,"",NETWORKDAYS.INTL(H50,I50,1,Listas!$H$2:$H$21)))</f>
        <v/>
      </c>
      <c r="K50" s="20" t="n"/>
      <c r="L50" s="18" t="n"/>
      <c r="M50" s="17" t="n"/>
      <c r="N50" s="17" t="n"/>
      <c r="O50" s="21" t="n"/>
      <c r="P50" s="18" t="n"/>
      <c r="Q50" s="17" t="n"/>
      <c r="R50" s="17" t="n"/>
      <c r="S50" s="22">
        <f>IF(K50="","",IF(OR(N50="Completada",N50="Cancelada"),0,MAX(0,K50*(1-IF(O50="",0,O50)))))</f>
        <v/>
      </c>
      <c r="T50" s="19">
        <f>IF(I50="","",IF(P50&lt;&gt;"",P50-I50,IF(OR(N50="Completada",N50="Cancelada",TODAY()&lt;=I50),"",TODAY()-I50)))</f>
        <v/>
      </c>
      <c r="U50" s="23">
        <f>IF(A50="","",IF(V50="Revisar datos","Revisar datos",IF(N50="Bloqueada","Bloqueada",IF(AND(N50&lt;&gt;"Completada",N50&lt;&gt;"Cancelada",I50&lt;&gt;"",TODAY()&gt;I50),"Retrasada",IF(AND(N50&lt;&gt;"Completada",N50&lt;&gt;"Cancelada",L50&lt;&gt;"",L50&gt;=TODAY(),L50&lt;=TODAY()+7),"Plazo próximo","En plazo")))))</f>
        <v/>
      </c>
      <c r="V50" s="23">
        <f>IF(COUNTA(A50:I50,K50:R50)=0,"",IF(OR(A50="",B50="",D50="",E50="",G50="",N50=""),"Revisar datos",IF(COUNTIF($A$6:$A$105,A50)&gt;1,"Revisar datos",IF(AND(H50&lt;&gt;"",I50&lt;&gt;"",I50&lt;H50),"Revisar datos",IF(AND(L50&lt;&gt;"",H50&lt;&gt;"",L50&lt;H50),"Revisar datos",IF(M50=A50,"Revisar datos",IF(AND(M50&lt;&gt;"",COUNTIF($A$6:$A$105,M50)=0),"Revisar datos",IF(AND(N50="Completada",O50&lt;&gt;1),"Revisar datos",IF(AND(N50="Completada",P50=""),"Revisar datos",IF(AND(P50&lt;&gt;"",N50&lt;&gt;"Completada"),"Revisar datos",IF(AND(D50="Visionado",Q50=""),"Revisar datos",IF(AND(OR(D50="Visionado",D50="Revisión"),R50=""),"Revisar datos","Correcto"))))))))))))</f>
        <v/>
      </c>
    </row>
    <row r="51" ht="31" customHeight="1">
      <c r="A51" s="17" t="n"/>
      <c r="B51" s="17" t="n"/>
      <c r="C51" s="17" t="n"/>
      <c r="D51" s="17" t="n"/>
      <c r="E51" s="17" t="n"/>
      <c r="F51" s="17" t="n"/>
      <c r="G51" s="17" t="n"/>
      <c r="H51" s="18" t="n"/>
      <c r="I51" s="18" t="n"/>
      <c r="J51" s="19">
        <f>IF(OR(H51="",I51=""),"",IF(I51&lt;H51,"",NETWORKDAYS.INTL(H51,I51,1,Listas!$H$2:$H$21)))</f>
        <v/>
      </c>
      <c r="K51" s="20" t="n"/>
      <c r="L51" s="18" t="n"/>
      <c r="M51" s="17" t="n"/>
      <c r="N51" s="17" t="n"/>
      <c r="O51" s="21" t="n"/>
      <c r="P51" s="18" t="n"/>
      <c r="Q51" s="17" t="n"/>
      <c r="R51" s="17" t="n"/>
      <c r="S51" s="22">
        <f>IF(K51="","",IF(OR(N51="Completada",N51="Cancelada"),0,MAX(0,K51*(1-IF(O51="",0,O51)))))</f>
        <v/>
      </c>
      <c r="T51" s="19">
        <f>IF(I51="","",IF(P51&lt;&gt;"",P51-I51,IF(OR(N51="Completada",N51="Cancelada",TODAY()&lt;=I51),"",TODAY()-I51)))</f>
        <v/>
      </c>
      <c r="U51" s="23">
        <f>IF(A51="","",IF(V51="Revisar datos","Revisar datos",IF(N51="Bloqueada","Bloqueada",IF(AND(N51&lt;&gt;"Completada",N51&lt;&gt;"Cancelada",I51&lt;&gt;"",TODAY()&gt;I51),"Retrasada",IF(AND(N51&lt;&gt;"Completada",N51&lt;&gt;"Cancelada",L51&lt;&gt;"",L51&gt;=TODAY(),L51&lt;=TODAY()+7),"Plazo próximo","En plazo")))))</f>
        <v/>
      </c>
      <c r="V51" s="23">
        <f>IF(COUNTA(A51:I51,K51:R51)=0,"",IF(OR(A51="",B51="",D51="",E51="",G51="",N51=""),"Revisar datos",IF(COUNTIF($A$6:$A$105,A51)&gt;1,"Revisar datos",IF(AND(H51&lt;&gt;"",I51&lt;&gt;"",I51&lt;H51),"Revisar datos",IF(AND(L51&lt;&gt;"",H51&lt;&gt;"",L51&lt;H51),"Revisar datos",IF(M51=A51,"Revisar datos",IF(AND(M51&lt;&gt;"",COUNTIF($A$6:$A$105,M51)=0),"Revisar datos",IF(AND(N51="Completada",O51&lt;&gt;1),"Revisar datos",IF(AND(N51="Completada",P51=""),"Revisar datos",IF(AND(P51&lt;&gt;"",N51&lt;&gt;"Completada"),"Revisar datos",IF(AND(D51="Visionado",Q51=""),"Revisar datos",IF(AND(OR(D51="Visionado",D51="Revisión"),R51=""),"Revisar datos","Correcto"))))))))))))</f>
        <v/>
      </c>
    </row>
    <row r="52" ht="31" customHeight="1">
      <c r="A52" s="17" t="n"/>
      <c r="B52" s="17" t="n"/>
      <c r="C52" s="17" t="n"/>
      <c r="D52" s="17" t="n"/>
      <c r="E52" s="17" t="n"/>
      <c r="F52" s="17" t="n"/>
      <c r="G52" s="17" t="n"/>
      <c r="H52" s="18" t="n"/>
      <c r="I52" s="18" t="n"/>
      <c r="J52" s="19">
        <f>IF(OR(H52="",I52=""),"",IF(I52&lt;H52,"",NETWORKDAYS.INTL(H52,I52,1,Listas!$H$2:$H$21)))</f>
        <v/>
      </c>
      <c r="K52" s="20" t="n"/>
      <c r="L52" s="18" t="n"/>
      <c r="M52" s="17" t="n"/>
      <c r="N52" s="17" t="n"/>
      <c r="O52" s="21" t="n"/>
      <c r="P52" s="18" t="n"/>
      <c r="Q52" s="17" t="n"/>
      <c r="R52" s="17" t="n"/>
      <c r="S52" s="22">
        <f>IF(K52="","",IF(OR(N52="Completada",N52="Cancelada"),0,MAX(0,K52*(1-IF(O52="",0,O52)))))</f>
        <v/>
      </c>
      <c r="T52" s="19">
        <f>IF(I52="","",IF(P52&lt;&gt;"",P52-I52,IF(OR(N52="Completada",N52="Cancelada",TODAY()&lt;=I52),"",TODAY()-I52)))</f>
        <v/>
      </c>
      <c r="U52" s="23">
        <f>IF(A52="","",IF(V52="Revisar datos","Revisar datos",IF(N52="Bloqueada","Bloqueada",IF(AND(N52&lt;&gt;"Completada",N52&lt;&gt;"Cancelada",I52&lt;&gt;"",TODAY()&gt;I52),"Retrasada",IF(AND(N52&lt;&gt;"Completada",N52&lt;&gt;"Cancelada",L52&lt;&gt;"",L52&gt;=TODAY(),L52&lt;=TODAY()+7),"Plazo próximo","En plazo")))))</f>
        <v/>
      </c>
      <c r="V52" s="23">
        <f>IF(COUNTA(A52:I52,K52:R52)=0,"",IF(OR(A52="",B52="",D52="",E52="",G52="",N52=""),"Revisar datos",IF(COUNTIF($A$6:$A$105,A52)&gt;1,"Revisar datos",IF(AND(H52&lt;&gt;"",I52&lt;&gt;"",I52&lt;H52),"Revisar datos",IF(AND(L52&lt;&gt;"",H52&lt;&gt;"",L52&lt;H52),"Revisar datos",IF(M52=A52,"Revisar datos",IF(AND(M52&lt;&gt;"",COUNTIF($A$6:$A$105,M52)=0),"Revisar datos",IF(AND(N52="Completada",O52&lt;&gt;1),"Revisar datos",IF(AND(N52="Completada",P52=""),"Revisar datos",IF(AND(P52&lt;&gt;"",N52&lt;&gt;"Completada"),"Revisar datos",IF(AND(D52="Visionado",Q52=""),"Revisar datos",IF(AND(OR(D52="Visionado",D52="Revisión"),R52=""),"Revisar datos","Correcto"))))))))))))</f>
        <v/>
      </c>
    </row>
    <row r="53" ht="31" customHeight="1">
      <c r="A53" s="17" t="n"/>
      <c r="B53" s="17" t="n"/>
      <c r="C53" s="17" t="n"/>
      <c r="D53" s="17" t="n"/>
      <c r="E53" s="17" t="n"/>
      <c r="F53" s="17" t="n"/>
      <c r="G53" s="17" t="n"/>
      <c r="H53" s="18" t="n"/>
      <c r="I53" s="18" t="n"/>
      <c r="J53" s="19">
        <f>IF(OR(H53="",I53=""),"",IF(I53&lt;H53,"",NETWORKDAYS.INTL(H53,I53,1,Listas!$H$2:$H$21)))</f>
        <v/>
      </c>
      <c r="K53" s="20" t="n"/>
      <c r="L53" s="18" t="n"/>
      <c r="M53" s="17" t="n"/>
      <c r="N53" s="17" t="n"/>
      <c r="O53" s="21" t="n"/>
      <c r="P53" s="18" t="n"/>
      <c r="Q53" s="17" t="n"/>
      <c r="R53" s="17" t="n"/>
      <c r="S53" s="22">
        <f>IF(K53="","",IF(OR(N53="Completada",N53="Cancelada"),0,MAX(0,K53*(1-IF(O53="",0,O53)))))</f>
        <v/>
      </c>
      <c r="T53" s="19">
        <f>IF(I53="","",IF(P53&lt;&gt;"",P53-I53,IF(OR(N53="Completada",N53="Cancelada",TODAY()&lt;=I53),"",TODAY()-I53)))</f>
        <v/>
      </c>
      <c r="U53" s="23">
        <f>IF(A53="","",IF(V53="Revisar datos","Revisar datos",IF(N53="Bloqueada","Bloqueada",IF(AND(N53&lt;&gt;"Completada",N53&lt;&gt;"Cancelada",I53&lt;&gt;"",TODAY()&gt;I53),"Retrasada",IF(AND(N53&lt;&gt;"Completada",N53&lt;&gt;"Cancelada",L53&lt;&gt;"",L53&gt;=TODAY(),L53&lt;=TODAY()+7),"Plazo próximo","En plazo")))))</f>
        <v/>
      </c>
      <c r="V53" s="23">
        <f>IF(COUNTA(A53:I53,K53:R53)=0,"",IF(OR(A53="",B53="",D53="",E53="",G53="",N53=""),"Revisar datos",IF(COUNTIF($A$6:$A$105,A53)&gt;1,"Revisar datos",IF(AND(H53&lt;&gt;"",I53&lt;&gt;"",I53&lt;H53),"Revisar datos",IF(AND(L53&lt;&gt;"",H53&lt;&gt;"",L53&lt;H53),"Revisar datos",IF(M53=A53,"Revisar datos",IF(AND(M53&lt;&gt;"",COUNTIF($A$6:$A$105,M53)=0),"Revisar datos",IF(AND(N53="Completada",O53&lt;&gt;1),"Revisar datos",IF(AND(N53="Completada",P53=""),"Revisar datos",IF(AND(P53&lt;&gt;"",N53&lt;&gt;"Completada"),"Revisar datos",IF(AND(D53="Visionado",Q53=""),"Revisar datos",IF(AND(OR(D53="Visionado",D53="Revisión"),R53=""),"Revisar datos","Correcto"))))))))))))</f>
        <v/>
      </c>
    </row>
    <row r="54" ht="31" customHeight="1">
      <c r="A54" s="17" t="n"/>
      <c r="B54" s="17" t="n"/>
      <c r="C54" s="17" t="n"/>
      <c r="D54" s="17" t="n"/>
      <c r="E54" s="17" t="n"/>
      <c r="F54" s="17" t="n"/>
      <c r="G54" s="17" t="n"/>
      <c r="H54" s="18" t="n"/>
      <c r="I54" s="18" t="n"/>
      <c r="J54" s="19">
        <f>IF(OR(H54="",I54=""),"",IF(I54&lt;H54,"",NETWORKDAYS.INTL(H54,I54,1,Listas!$H$2:$H$21)))</f>
        <v/>
      </c>
      <c r="K54" s="20" t="n"/>
      <c r="L54" s="18" t="n"/>
      <c r="M54" s="17" t="n"/>
      <c r="N54" s="17" t="n"/>
      <c r="O54" s="21" t="n"/>
      <c r="P54" s="18" t="n"/>
      <c r="Q54" s="17" t="n"/>
      <c r="R54" s="17" t="n"/>
      <c r="S54" s="22">
        <f>IF(K54="","",IF(OR(N54="Completada",N54="Cancelada"),0,MAX(0,K54*(1-IF(O54="",0,O54)))))</f>
        <v/>
      </c>
      <c r="T54" s="19">
        <f>IF(I54="","",IF(P54&lt;&gt;"",P54-I54,IF(OR(N54="Completada",N54="Cancelada",TODAY()&lt;=I54),"",TODAY()-I54)))</f>
        <v/>
      </c>
      <c r="U54" s="23">
        <f>IF(A54="","",IF(V54="Revisar datos","Revisar datos",IF(N54="Bloqueada","Bloqueada",IF(AND(N54&lt;&gt;"Completada",N54&lt;&gt;"Cancelada",I54&lt;&gt;"",TODAY()&gt;I54),"Retrasada",IF(AND(N54&lt;&gt;"Completada",N54&lt;&gt;"Cancelada",L54&lt;&gt;"",L54&gt;=TODAY(),L54&lt;=TODAY()+7),"Plazo próximo","En plazo")))))</f>
        <v/>
      </c>
      <c r="V54" s="23">
        <f>IF(COUNTA(A54:I54,K54:R54)=0,"",IF(OR(A54="",B54="",D54="",E54="",G54="",N54=""),"Revisar datos",IF(COUNTIF($A$6:$A$105,A54)&gt;1,"Revisar datos",IF(AND(H54&lt;&gt;"",I54&lt;&gt;"",I54&lt;H54),"Revisar datos",IF(AND(L54&lt;&gt;"",H54&lt;&gt;"",L54&lt;H54),"Revisar datos",IF(M54=A54,"Revisar datos",IF(AND(M54&lt;&gt;"",COUNTIF($A$6:$A$105,M54)=0),"Revisar datos",IF(AND(N54="Completada",O54&lt;&gt;1),"Revisar datos",IF(AND(N54="Completada",P54=""),"Revisar datos",IF(AND(P54&lt;&gt;"",N54&lt;&gt;"Completada"),"Revisar datos",IF(AND(D54="Visionado",Q54=""),"Revisar datos",IF(AND(OR(D54="Visionado",D54="Revisión"),R54=""),"Revisar datos","Correcto"))))))))))))</f>
        <v/>
      </c>
    </row>
    <row r="55" ht="31" customHeight="1">
      <c r="A55" s="17" t="n"/>
      <c r="B55" s="17" t="n"/>
      <c r="C55" s="17" t="n"/>
      <c r="D55" s="17" t="n"/>
      <c r="E55" s="17" t="n"/>
      <c r="F55" s="17" t="n"/>
      <c r="G55" s="17" t="n"/>
      <c r="H55" s="18" t="n"/>
      <c r="I55" s="18" t="n"/>
      <c r="J55" s="19">
        <f>IF(OR(H55="",I55=""),"",IF(I55&lt;H55,"",NETWORKDAYS.INTL(H55,I55,1,Listas!$H$2:$H$21)))</f>
        <v/>
      </c>
      <c r="K55" s="20" t="n"/>
      <c r="L55" s="18" t="n"/>
      <c r="M55" s="17" t="n"/>
      <c r="N55" s="17" t="n"/>
      <c r="O55" s="21" t="n"/>
      <c r="P55" s="18" t="n"/>
      <c r="Q55" s="17" t="n"/>
      <c r="R55" s="17" t="n"/>
      <c r="S55" s="22">
        <f>IF(K55="","",IF(OR(N55="Completada",N55="Cancelada"),0,MAX(0,K55*(1-IF(O55="",0,O55)))))</f>
        <v/>
      </c>
      <c r="T55" s="19">
        <f>IF(I55="","",IF(P55&lt;&gt;"",P55-I55,IF(OR(N55="Completada",N55="Cancelada",TODAY()&lt;=I55),"",TODAY()-I55)))</f>
        <v/>
      </c>
      <c r="U55" s="23">
        <f>IF(A55="","",IF(V55="Revisar datos","Revisar datos",IF(N55="Bloqueada","Bloqueada",IF(AND(N55&lt;&gt;"Completada",N55&lt;&gt;"Cancelada",I55&lt;&gt;"",TODAY()&gt;I55),"Retrasada",IF(AND(N55&lt;&gt;"Completada",N55&lt;&gt;"Cancelada",L55&lt;&gt;"",L55&gt;=TODAY(),L55&lt;=TODAY()+7),"Plazo próximo","En plazo")))))</f>
        <v/>
      </c>
      <c r="V55" s="23">
        <f>IF(COUNTA(A55:I55,K55:R55)=0,"",IF(OR(A55="",B55="",D55="",E55="",G55="",N55=""),"Revisar datos",IF(COUNTIF($A$6:$A$105,A55)&gt;1,"Revisar datos",IF(AND(H55&lt;&gt;"",I55&lt;&gt;"",I55&lt;H55),"Revisar datos",IF(AND(L55&lt;&gt;"",H55&lt;&gt;"",L55&lt;H55),"Revisar datos",IF(M55=A55,"Revisar datos",IF(AND(M55&lt;&gt;"",COUNTIF($A$6:$A$105,M55)=0),"Revisar datos",IF(AND(N55="Completada",O55&lt;&gt;1),"Revisar datos",IF(AND(N55="Completada",P55=""),"Revisar datos",IF(AND(P55&lt;&gt;"",N55&lt;&gt;"Completada"),"Revisar datos",IF(AND(D55="Visionado",Q55=""),"Revisar datos",IF(AND(OR(D55="Visionado",D55="Revisión"),R55=""),"Revisar datos","Correcto"))))))))))))</f>
        <v/>
      </c>
    </row>
    <row r="56" ht="31" customHeight="1">
      <c r="A56" s="17" t="n"/>
      <c r="B56" s="17" t="n"/>
      <c r="C56" s="17" t="n"/>
      <c r="D56" s="17" t="n"/>
      <c r="E56" s="17" t="n"/>
      <c r="F56" s="17" t="n"/>
      <c r="G56" s="17" t="n"/>
      <c r="H56" s="18" t="n"/>
      <c r="I56" s="18" t="n"/>
      <c r="J56" s="19">
        <f>IF(OR(H56="",I56=""),"",IF(I56&lt;H56,"",NETWORKDAYS.INTL(H56,I56,1,Listas!$H$2:$H$21)))</f>
        <v/>
      </c>
      <c r="K56" s="20" t="n"/>
      <c r="L56" s="18" t="n"/>
      <c r="M56" s="17" t="n"/>
      <c r="N56" s="17" t="n"/>
      <c r="O56" s="21" t="n"/>
      <c r="P56" s="18" t="n"/>
      <c r="Q56" s="17" t="n"/>
      <c r="R56" s="17" t="n"/>
      <c r="S56" s="22">
        <f>IF(K56="","",IF(OR(N56="Completada",N56="Cancelada"),0,MAX(0,K56*(1-IF(O56="",0,O56)))))</f>
        <v/>
      </c>
      <c r="T56" s="19">
        <f>IF(I56="","",IF(P56&lt;&gt;"",P56-I56,IF(OR(N56="Completada",N56="Cancelada",TODAY()&lt;=I56),"",TODAY()-I56)))</f>
        <v/>
      </c>
      <c r="U56" s="23">
        <f>IF(A56="","",IF(V56="Revisar datos","Revisar datos",IF(N56="Bloqueada","Bloqueada",IF(AND(N56&lt;&gt;"Completada",N56&lt;&gt;"Cancelada",I56&lt;&gt;"",TODAY()&gt;I56),"Retrasada",IF(AND(N56&lt;&gt;"Completada",N56&lt;&gt;"Cancelada",L56&lt;&gt;"",L56&gt;=TODAY(),L56&lt;=TODAY()+7),"Plazo próximo","En plazo")))))</f>
        <v/>
      </c>
      <c r="V56" s="23">
        <f>IF(COUNTA(A56:I56,K56:R56)=0,"",IF(OR(A56="",B56="",D56="",E56="",G56="",N56=""),"Revisar datos",IF(COUNTIF($A$6:$A$105,A56)&gt;1,"Revisar datos",IF(AND(H56&lt;&gt;"",I56&lt;&gt;"",I56&lt;H56),"Revisar datos",IF(AND(L56&lt;&gt;"",H56&lt;&gt;"",L56&lt;H56),"Revisar datos",IF(M56=A56,"Revisar datos",IF(AND(M56&lt;&gt;"",COUNTIF($A$6:$A$105,M56)=0),"Revisar datos",IF(AND(N56="Completada",O56&lt;&gt;1),"Revisar datos",IF(AND(N56="Completada",P56=""),"Revisar datos",IF(AND(P56&lt;&gt;"",N56&lt;&gt;"Completada"),"Revisar datos",IF(AND(D56="Visionado",Q56=""),"Revisar datos",IF(AND(OR(D56="Visionado",D56="Revisión"),R56=""),"Revisar datos","Correcto"))))))))))))</f>
        <v/>
      </c>
    </row>
    <row r="57" ht="31" customHeight="1">
      <c r="A57" s="17" t="n"/>
      <c r="B57" s="17" t="n"/>
      <c r="C57" s="17" t="n"/>
      <c r="D57" s="17" t="n"/>
      <c r="E57" s="17" t="n"/>
      <c r="F57" s="17" t="n"/>
      <c r="G57" s="17" t="n"/>
      <c r="H57" s="18" t="n"/>
      <c r="I57" s="18" t="n"/>
      <c r="J57" s="19">
        <f>IF(OR(H57="",I57=""),"",IF(I57&lt;H57,"",NETWORKDAYS.INTL(H57,I57,1,Listas!$H$2:$H$21)))</f>
        <v/>
      </c>
      <c r="K57" s="20" t="n"/>
      <c r="L57" s="18" t="n"/>
      <c r="M57" s="17" t="n"/>
      <c r="N57" s="17" t="n"/>
      <c r="O57" s="21" t="n"/>
      <c r="P57" s="18" t="n"/>
      <c r="Q57" s="17" t="n"/>
      <c r="R57" s="17" t="n"/>
      <c r="S57" s="22">
        <f>IF(K57="","",IF(OR(N57="Completada",N57="Cancelada"),0,MAX(0,K57*(1-IF(O57="",0,O57)))))</f>
        <v/>
      </c>
      <c r="T57" s="19">
        <f>IF(I57="","",IF(P57&lt;&gt;"",P57-I57,IF(OR(N57="Completada",N57="Cancelada",TODAY()&lt;=I57),"",TODAY()-I57)))</f>
        <v/>
      </c>
      <c r="U57" s="23">
        <f>IF(A57="","",IF(V57="Revisar datos","Revisar datos",IF(N57="Bloqueada","Bloqueada",IF(AND(N57&lt;&gt;"Completada",N57&lt;&gt;"Cancelada",I57&lt;&gt;"",TODAY()&gt;I57),"Retrasada",IF(AND(N57&lt;&gt;"Completada",N57&lt;&gt;"Cancelada",L57&lt;&gt;"",L57&gt;=TODAY(),L57&lt;=TODAY()+7),"Plazo próximo","En plazo")))))</f>
        <v/>
      </c>
      <c r="V57" s="23">
        <f>IF(COUNTA(A57:I57,K57:R57)=0,"",IF(OR(A57="",B57="",D57="",E57="",G57="",N57=""),"Revisar datos",IF(COUNTIF($A$6:$A$105,A57)&gt;1,"Revisar datos",IF(AND(H57&lt;&gt;"",I57&lt;&gt;"",I57&lt;H57),"Revisar datos",IF(AND(L57&lt;&gt;"",H57&lt;&gt;"",L57&lt;H57),"Revisar datos",IF(M57=A57,"Revisar datos",IF(AND(M57&lt;&gt;"",COUNTIF($A$6:$A$105,M57)=0),"Revisar datos",IF(AND(N57="Completada",O57&lt;&gt;1),"Revisar datos",IF(AND(N57="Completada",P57=""),"Revisar datos",IF(AND(P57&lt;&gt;"",N57&lt;&gt;"Completada"),"Revisar datos",IF(AND(D57="Visionado",Q57=""),"Revisar datos",IF(AND(OR(D57="Visionado",D57="Revisión"),R57=""),"Revisar datos","Correcto"))))))))))))</f>
        <v/>
      </c>
    </row>
    <row r="58" ht="31" customHeight="1">
      <c r="A58" s="17" t="n"/>
      <c r="B58" s="17" t="n"/>
      <c r="C58" s="17" t="n"/>
      <c r="D58" s="17" t="n"/>
      <c r="E58" s="17" t="n"/>
      <c r="F58" s="17" t="n"/>
      <c r="G58" s="17" t="n"/>
      <c r="H58" s="18" t="n"/>
      <c r="I58" s="18" t="n"/>
      <c r="J58" s="19">
        <f>IF(OR(H58="",I58=""),"",IF(I58&lt;H58,"",NETWORKDAYS.INTL(H58,I58,1,Listas!$H$2:$H$21)))</f>
        <v/>
      </c>
      <c r="K58" s="20" t="n"/>
      <c r="L58" s="18" t="n"/>
      <c r="M58" s="17" t="n"/>
      <c r="N58" s="17" t="n"/>
      <c r="O58" s="21" t="n"/>
      <c r="P58" s="18" t="n"/>
      <c r="Q58" s="17" t="n"/>
      <c r="R58" s="17" t="n"/>
      <c r="S58" s="22">
        <f>IF(K58="","",IF(OR(N58="Completada",N58="Cancelada"),0,MAX(0,K58*(1-IF(O58="",0,O58)))))</f>
        <v/>
      </c>
      <c r="T58" s="19">
        <f>IF(I58="","",IF(P58&lt;&gt;"",P58-I58,IF(OR(N58="Completada",N58="Cancelada",TODAY()&lt;=I58),"",TODAY()-I58)))</f>
        <v/>
      </c>
      <c r="U58" s="23">
        <f>IF(A58="","",IF(V58="Revisar datos","Revisar datos",IF(N58="Bloqueada","Bloqueada",IF(AND(N58&lt;&gt;"Completada",N58&lt;&gt;"Cancelada",I58&lt;&gt;"",TODAY()&gt;I58),"Retrasada",IF(AND(N58&lt;&gt;"Completada",N58&lt;&gt;"Cancelada",L58&lt;&gt;"",L58&gt;=TODAY(),L58&lt;=TODAY()+7),"Plazo próximo","En plazo")))))</f>
        <v/>
      </c>
      <c r="V58" s="23">
        <f>IF(COUNTA(A58:I58,K58:R58)=0,"",IF(OR(A58="",B58="",D58="",E58="",G58="",N58=""),"Revisar datos",IF(COUNTIF($A$6:$A$105,A58)&gt;1,"Revisar datos",IF(AND(H58&lt;&gt;"",I58&lt;&gt;"",I58&lt;H58),"Revisar datos",IF(AND(L58&lt;&gt;"",H58&lt;&gt;"",L58&lt;H58),"Revisar datos",IF(M58=A58,"Revisar datos",IF(AND(M58&lt;&gt;"",COUNTIF($A$6:$A$105,M58)=0),"Revisar datos",IF(AND(N58="Completada",O58&lt;&gt;1),"Revisar datos",IF(AND(N58="Completada",P58=""),"Revisar datos",IF(AND(P58&lt;&gt;"",N58&lt;&gt;"Completada"),"Revisar datos",IF(AND(D58="Visionado",Q58=""),"Revisar datos",IF(AND(OR(D58="Visionado",D58="Revisión"),R58=""),"Revisar datos","Correcto"))))))))))))</f>
        <v/>
      </c>
    </row>
    <row r="59" ht="31" customHeight="1">
      <c r="A59" s="17" t="n"/>
      <c r="B59" s="17" t="n"/>
      <c r="C59" s="17" t="n"/>
      <c r="D59" s="17" t="n"/>
      <c r="E59" s="17" t="n"/>
      <c r="F59" s="17" t="n"/>
      <c r="G59" s="17" t="n"/>
      <c r="H59" s="18" t="n"/>
      <c r="I59" s="18" t="n"/>
      <c r="J59" s="19">
        <f>IF(OR(H59="",I59=""),"",IF(I59&lt;H59,"",NETWORKDAYS.INTL(H59,I59,1,Listas!$H$2:$H$21)))</f>
        <v/>
      </c>
      <c r="K59" s="20" t="n"/>
      <c r="L59" s="18" t="n"/>
      <c r="M59" s="17" t="n"/>
      <c r="N59" s="17" t="n"/>
      <c r="O59" s="21" t="n"/>
      <c r="P59" s="18" t="n"/>
      <c r="Q59" s="17" t="n"/>
      <c r="R59" s="17" t="n"/>
      <c r="S59" s="22">
        <f>IF(K59="","",IF(OR(N59="Completada",N59="Cancelada"),0,MAX(0,K59*(1-IF(O59="",0,O59)))))</f>
        <v/>
      </c>
      <c r="T59" s="19">
        <f>IF(I59="","",IF(P59&lt;&gt;"",P59-I59,IF(OR(N59="Completada",N59="Cancelada",TODAY()&lt;=I59),"",TODAY()-I59)))</f>
        <v/>
      </c>
      <c r="U59" s="23">
        <f>IF(A59="","",IF(V59="Revisar datos","Revisar datos",IF(N59="Bloqueada","Bloqueada",IF(AND(N59&lt;&gt;"Completada",N59&lt;&gt;"Cancelada",I59&lt;&gt;"",TODAY()&gt;I59),"Retrasada",IF(AND(N59&lt;&gt;"Completada",N59&lt;&gt;"Cancelada",L59&lt;&gt;"",L59&gt;=TODAY(),L59&lt;=TODAY()+7),"Plazo próximo","En plazo")))))</f>
        <v/>
      </c>
      <c r="V59" s="23">
        <f>IF(COUNTA(A59:I59,K59:R59)=0,"",IF(OR(A59="",B59="",D59="",E59="",G59="",N59=""),"Revisar datos",IF(COUNTIF($A$6:$A$105,A59)&gt;1,"Revisar datos",IF(AND(H59&lt;&gt;"",I59&lt;&gt;"",I59&lt;H59),"Revisar datos",IF(AND(L59&lt;&gt;"",H59&lt;&gt;"",L59&lt;H59),"Revisar datos",IF(M59=A59,"Revisar datos",IF(AND(M59&lt;&gt;"",COUNTIF($A$6:$A$105,M59)=0),"Revisar datos",IF(AND(N59="Completada",O59&lt;&gt;1),"Revisar datos",IF(AND(N59="Completada",P59=""),"Revisar datos",IF(AND(P59&lt;&gt;"",N59&lt;&gt;"Completada"),"Revisar datos",IF(AND(D59="Visionado",Q59=""),"Revisar datos",IF(AND(OR(D59="Visionado",D59="Revisión"),R59=""),"Revisar datos","Correcto"))))))))))))</f>
        <v/>
      </c>
    </row>
    <row r="60" ht="31" customHeight="1">
      <c r="A60" s="17" t="n"/>
      <c r="B60" s="17" t="n"/>
      <c r="C60" s="17" t="n"/>
      <c r="D60" s="17" t="n"/>
      <c r="E60" s="17" t="n"/>
      <c r="F60" s="17" t="n"/>
      <c r="G60" s="17" t="n"/>
      <c r="H60" s="18" t="n"/>
      <c r="I60" s="18" t="n"/>
      <c r="J60" s="19">
        <f>IF(OR(H60="",I60=""),"",IF(I60&lt;H60,"",NETWORKDAYS.INTL(H60,I60,1,Listas!$H$2:$H$21)))</f>
        <v/>
      </c>
      <c r="K60" s="20" t="n"/>
      <c r="L60" s="18" t="n"/>
      <c r="M60" s="17" t="n"/>
      <c r="N60" s="17" t="n"/>
      <c r="O60" s="21" t="n"/>
      <c r="P60" s="18" t="n"/>
      <c r="Q60" s="17" t="n"/>
      <c r="R60" s="17" t="n"/>
      <c r="S60" s="22">
        <f>IF(K60="","",IF(OR(N60="Completada",N60="Cancelada"),0,MAX(0,K60*(1-IF(O60="",0,O60)))))</f>
        <v/>
      </c>
      <c r="T60" s="19">
        <f>IF(I60="","",IF(P60&lt;&gt;"",P60-I60,IF(OR(N60="Completada",N60="Cancelada",TODAY()&lt;=I60),"",TODAY()-I60)))</f>
        <v/>
      </c>
      <c r="U60" s="23">
        <f>IF(A60="","",IF(V60="Revisar datos","Revisar datos",IF(N60="Bloqueada","Bloqueada",IF(AND(N60&lt;&gt;"Completada",N60&lt;&gt;"Cancelada",I60&lt;&gt;"",TODAY()&gt;I60),"Retrasada",IF(AND(N60&lt;&gt;"Completada",N60&lt;&gt;"Cancelada",L60&lt;&gt;"",L60&gt;=TODAY(),L60&lt;=TODAY()+7),"Plazo próximo","En plazo")))))</f>
        <v/>
      </c>
      <c r="V60" s="23">
        <f>IF(COUNTA(A60:I60,K60:R60)=0,"",IF(OR(A60="",B60="",D60="",E60="",G60="",N60=""),"Revisar datos",IF(COUNTIF($A$6:$A$105,A60)&gt;1,"Revisar datos",IF(AND(H60&lt;&gt;"",I60&lt;&gt;"",I60&lt;H60),"Revisar datos",IF(AND(L60&lt;&gt;"",H60&lt;&gt;"",L60&lt;H60),"Revisar datos",IF(M60=A60,"Revisar datos",IF(AND(M60&lt;&gt;"",COUNTIF($A$6:$A$105,M60)=0),"Revisar datos",IF(AND(N60="Completada",O60&lt;&gt;1),"Revisar datos",IF(AND(N60="Completada",P60=""),"Revisar datos",IF(AND(P60&lt;&gt;"",N60&lt;&gt;"Completada"),"Revisar datos",IF(AND(D60="Visionado",Q60=""),"Revisar datos",IF(AND(OR(D60="Visionado",D60="Revisión"),R60=""),"Revisar datos","Correcto"))))))))))))</f>
        <v/>
      </c>
    </row>
    <row r="61" ht="31" customHeight="1">
      <c r="A61" s="17" t="n"/>
      <c r="B61" s="17" t="n"/>
      <c r="C61" s="17" t="n"/>
      <c r="D61" s="17" t="n"/>
      <c r="E61" s="17" t="n"/>
      <c r="F61" s="17" t="n"/>
      <c r="G61" s="17" t="n"/>
      <c r="H61" s="18" t="n"/>
      <c r="I61" s="18" t="n"/>
      <c r="J61" s="19">
        <f>IF(OR(H61="",I61=""),"",IF(I61&lt;H61,"",NETWORKDAYS.INTL(H61,I61,1,Listas!$H$2:$H$21)))</f>
        <v/>
      </c>
      <c r="K61" s="20" t="n"/>
      <c r="L61" s="18" t="n"/>
      <c r="M61" s="17" t="n"/>
      <c r="N61" s="17" t="n"/>
      <c r="O61" s="21" t="n"/>
      <c r="P61" s="18" t="n"/>
      <c r="Q61" s="17" t="n"/>
      <c r="R61" s="17" t="n"/>
      <c r="S61" s="22">
        <f>IF(K61="","",IF(OR(N61="Completada",N61="Cancelada"),0,MAX(0,K61*(1-IF(O61="",0,O61)))))</f>
        <v/>
      </c>
      <c r="T61" s="19">
        <f>IF(I61="","",IF(P61&lt;&gt;"",P61-I61,IF(OR(N61="Completada",N61="Cancelada",TODAY()&lt;=I61),"",TODAY()-I61)))</f>
        <v/>
      </c>
      <c r="U61" s="23">
        <f>IF(A61="","",IF(V61="Revisar datos","Revisar datos",IF(N61="Bloqueada","Bloqueada",IF(AND(N61&lt;&gt;"Completada",N61&lt;&gt;"Cancelada",I61&lt;&gt;"",TODAY()&gt;I61),"Retrasada",IF(AND(N61&lt;&gt;"Completada",N61&lt;&gt;"Cancelada",L61&lt;&gt;"",L61&gt;=TODAY(),L61&lt;=TODAY()+7),"Plazo próximo","En plazo")))))</f>
        <v/>
      </c>
      <c r="V61" s="23">
        <f>IF(COUNTA(A61:I61,K61:R61)=0,"",IF(OR(A61="",B61="",D61="",E61="",G61="",N61=""),"Revisar datos",IF(COUNTIF($A$6:$A$105,A61)&gt;1,"Revisar datos",IF(AND(H61&lt;&gt;"",I61&lt;&gt;"",I61&lt;H61),"Revisar datos",IF(AND(L61&lt;&gt;"",H61&lt;&gt;"",L61&lt;H61),"Revisar datos",IF(M61=A61,"Revisar datos",IF(AND(M61&lt;&gt;"",COUNTIF($A$6:$A$105,M61)=0),"Revisar datos",IF(AND(N61="Completada",O61&lt;&gt;1),"Revisar datos",IF(AND(N61="Completada",P61=""),"Revisar datos",IF(AND(P61&lt;&gt;"",N61&lt;&gt;"Completada"),"Revisar datos",IF(AND(D61="Visionado",Q61=""),"Revisar datos",IF(AND(OR(D61="Visionado",D61="Revisión"),R61=""),"Revisar datos","Correcto"))))))))))))</f>
        <v/>
      </c>
    </row>
    <row r="62" ht="31" customHeight="1">
      <c r="A62" s="17" t="n"/>
      <c r="B62" s="17" t="n"/>
      <c r="C62" s="17" t="n"/>
      <c r="D62" s="17" t="n"/>
      <c r="E62" s="17" t="n"/>
      <c r="F62" s="17" t="n"/>
      <c r="G62" s="17" t="n"/>
      <c r="H62" s="18" t="n"/>
      <c r="I62" s="18" t="n"/>
      <c r="J62" s="19">
        <f>IF(OR(H62="",I62=""),"",IF(I62&lt;H62,"",NETWORKDAYS.INTL(H62,I62,1,Listas!$H$2:$H$21)))</f>
        <v/>
      </c>
      <c r="K62" s="20" t="n"/>
      <c r="L62" s="18" t="n"/>
      <c r="M62" s="17" t="n"/>
      <c r="N62" s="17" t="n"/>
      <c r="O62" s="21" t="n"/>
      <c r="P62" s="18" t="n"/>
      <c r="Q62" s="17" t="n"/>
      <c r="R62" s="17" t="n"/>
      <c r="S62" s="22">
        <f>IF(K62="","",IF(OR(N62="Completada",N62="Cancelada"),0,MAX(0,K62*(1-IF(O62="",0,O62)))))</f>
        <v/>
      </c>
      <c r="T62" s="19">
        <f>IF(I62="","",IF(P62&lt;&gt;"",P62-I62,IF(OR(N62="Completada",N62="Cancelada",TODAY()&lt;=I62),"",TODAY()-I62)))</f>
        <v/>
      </c>
      <c r="U62" s="23">
        <f>IF(A62="","",IF(V62="Revisar datos","Revisar datos",IF(N62="Bloqueada","Bloqueada",IF(AND(N62&lt;&gt;"Completada",N62&lt;&gt;"Cancelada",I62&lt;&gt;"",TODAY()&gt;I62),"Retrasada",IF(AND(N62&lt;&gt;"Completada",N62&lt;&gt;"Cancelada",L62&lt;&gt;"",L62&gt;=TODAY(),L62&lt;=TODAY()+7),"Plazo próximo","En plazo")))))</f>
        <v/>
      </c>
      <c r="V62" s="23">
        <f>IF(COUNTA(A62:I62,K62:R62)=0,"",IF(OR(A62="",B62="",D62="",E62="",G62="",N62=""),"Revisar datos",IF(COUNTIF($A$6:$A$105,A62)&gt;1,"Revisar datos",IF(AND(H62&lt;&gt;"",I62&lt;&gt;"",I62&lt;H62),"Revisar datos",IF(AND(L62&lt;&gt;"",H62&lt;&gt;"",L62&lt;H62),"Revisar datos",IF(M62=A62,"Revisar datos",IF(AND(M62&lt;&gt;"",COUNTIF($A$6:$A$105,M62)=0),"Revisar datos",IF(AND(N62="Completada",O62&lt;&gt;1),"Revisar datos",IF(AND(N62="Completada",P62=""),"Revisar datos",IF(AND(P62&lt;&gt;"",N62&lt;&gt;"Completada"),"Revisar datos",IF(AND(D62="Visionado",Q62=""),"Revisar datos",IF(AND(OR(D62="Visionado",D62="Revisión"),R62=""),"Revisar datos","Correcto"))))))))))))</f>
        <v/>
      </c>
    </row>
    <row r="63" ht="31" customHeight="1">
      <c r="A63" s="17" t="n"/>
      <c r="B63" s="17" t="n"/>
      <c r="C63" s="17" t="n"/>
      <c r="D63" s="17" t="n"/>
      <c r="E63" s="17" t="n"/>
      <c r="F63" s="17" t="n"/>
      <c r="G63" s="17" t="n"/>
      <c r="H63" s="18" t="n"/>
      <c r="I63" s="18" t="n"/>
      <c r="J63" s="19">
        <f>IF(OR(H63="",I63=""),"",IF(I63&lt;H63,"",NETWORKDAYS.INTL(H63,I63,1,Listas!$H$2:$H$21)))</f>
        <v/>
      </c>
      <c r="K63" s="20" t="n"/>
      <c r="L63" s="18" t="n"/>
      <c r="M63" s="17" t="n"/>
      <c r="N63" s="17" t="n"/>
      <c r="O63" s="21" t="n"/>
      <c r="P63" s="18" t="n"/>
      <c r="Q63" s="17" t="n"/>
      <c r="R63" s="17" t="n"/>
      <c r="S63" s="22">
        <f>IF(K63="","",IF(OR(N63="Completada",N63="Cancelada"),0,MAX(0,K63*(1-IF(O63="",0,O63)))))</f>
        <v/>
      </c>
      <c r="T63" s="19">
        <f>IF(I63="","",IF(P63&lt;&gt;"",P63-I63,IF(OR(N63="Completada",N63="Cancelada",TODAY()&lt;=I63),"",TODAY()-I63)))</f>
        <v/>
      </c>
      <c r="U63" s="23">
        <f>IF(A63="","",IF(V63="Revisar datos","Revisar datos",IF(N63="Bloqueada","Bloqueada",IF(AND(N63&lt;&gt;"Completada",N63&lt;&gt;"Cancelada",I63&lt;&gt;"",TODAY()&gt;I63),"Retrasada",IF(AND(N63&lt;&gt;"Completada",N63&lt;&gt;"Cancelada",L63&lt;&gt;"",L63&gt;=TODAY(),L63&lt;=TODAY()+7),"Plazo próximo","En plazo")))))</f>
        <v/>
      </c>
      <c r="V63" s="23">
        <f>IF(COUNTA(A63:I63,K63:R63)=0,"",IF(OR(A63="",B63="",D63="",E63="",G63="",N63=""),"Revisar datos",IF(COUNTIF($A$6:$A$105,A63)&gt;1,"Revisar datos",IF(AND(H63&lt;&gt;"",I63&lt;&gt;"",I63&lt;H63),"Revisar datos",IF(AND(L63&lt;&gt;"",H63&lt;&gt;"",L63&lt;H63),"Revisar datos",IF(M63=A63,"Revisar datos",IF(AND(M63&lt;&gt;"",COUNTIF($A$6:$A$105,M63)=0),"Revisar datos",IF(AND(N63="Completada",O63&lt;&gt;1),"Revisar datos",IF(AND(N63="Completada",P63=""),"Revisar datos",IF(AND(P63&lt;&gt;"",N63&lt;&gt;"Completada"),"Revisar datos",IF(AND(D63="Visionado",Q63=""),"Revisar datos",IF(AND(OR(D63="Visionado",D63="Revisión"),R63=""),"Revisar datos","Correcto"))))))))))))</f>
        <v/>
      </c>
    </row>
    <row r="64" ht="31" customHeight="1">
      <c r="A64" s="17" t="n"/>
      <c r="B64" s="17" t="n"/>
      <c r="C64" s="17" t="n"/>
      <c r="D64" s="17" t="n"/>
      <c r="E64" s="17" t="n"/>
      <c r="F64" s="17" t="n"/>
      <c r="G64" s="17" t="n"/>
      <c r="H64" s="18" t="n"/>
      <c r="I64" s="18" t="n"/>
      <c r="J64" s="19">
        <f>IF(OR(H64="",I64=""),"",IF(I64&lt;H64,"",NETWORKDAYS.INTL(H64,I64,1,Listas!$H$2:$H$21)))</f>
        <v/>
      </c>
      <c r="K64" s="20" t="n"/>
      <c r="L64" s="18" t="n"/>
      <c r="M64" s="17" t="n"/>
      <c r="N64" s="17" t="n"/>
      <c r="O64" s="21" t="n"/>
      <c r="P64" s="18" t="n"/>
      <c r="Q64" s="17" t="n"/>
      <c r="R64" s="17" t="n"/>
      <c r="S64" s="22">
        <f>IF(K64="","",IF(OR(N64="Completada",N64="Cancelada"),0,MAX(0,K64*(1-IF(O64="",0,O64)))))</f>
        <v/>
      </c>
      <c r="T64" s="19">
        <f>IF(I64="","",IF(P64&lt;&gt;"",P64-I64,IF(OR(N64="Completada",N64="Cancelada",TODAY()&lt;=I64),"",TODAY()-I64)))</f>
        <v/>
      </c>
      <c r="U64" s="23">
        <f>IF(A64="","",IF(V64="Revisar datos","Revisar datos",IF(N64="Bloqueada","Bloqueada",IF(AND(N64&lt;&gt;"Completada",N64&lt;&gt;"Cancelada",I64&lt;&gt;"",TODAY()&gt;I64),"Retrasada",IF(AND(N64&lt;&gt;"Completada",N64&lt;&gt;"Cancelada",L64&lt;&gt;"",L64&gt;=TODAY(),L64&lt;=TODAY()+7),"Plazo próximo","En plazo")))))</f>
        <v/>
      </c>
      <c r="V64" s="23">
        <f>IF(COUNTA(A64:I64,K64:R64)=0,"",IF(OR(A64="",B64="",D64="",E64="",G64="",N64=""),"Revisar datos",IF(COUNTIF($A$6:$A$105,A64)&gt;1,"Revisar datos",IF(AND(H64&lt;&gt;"",I64&lt;&gt;"",I64&lt;H64),"Revisar datos",IF(AND(L64&lt;&gt;"",H64&lt;&gt;"",L64&lt;H64),"Revisar datos",IF(M64=A64,"Revisar datos",IF(AND(M64&lt;&gt;"",COUNTIF($A$6:$A$105,M64)=0),"Revisar datos",IF(AND(N64="Completada",O64&lt;&gt;1),"Revisar datos",IF(AND(N64="Completada",P64=""),"Revisar datos",IF(AND(P64&lt;&gt;"",N64&lt;&gt;"Completada"),"Revisar datos",IF(AND(D64="Visionado",Q64=""),"Revisar datos",IF(AND(OR(D64="Visionado",D64="Revisión"),R64=""),"Revisar datos","Correcto"))))))))))))</f>
        <v/>
      </c>
    </row>
    <row r="65" ht="31" customHeight="1">
      <c r="A65" s="17" t="n"/>
      <c r="B65" s="17" t="n"/>
      <c r="C65" s="17" t="n"/>
      <c r="D65" s="17" t="n"/>
      <c r="E65" s="17" t="n"/>
      <c r="F65" s="17" t="n"/>
      <c r="G65" s="17" t="n"/>
      <c r="H65" s="18" t="n"/>
      <c r="I65" s="18" t="n"/>
      <c r="J65" s="19">
        <f>IF(OR(H65="",I65=""),"",IF(I65&lt;H65,"",NETWORKDAYS.INTL(H65,I65,1,Listas!$H$2:$H$21)))</f>
        <v/>
      </c>
      <c r="K65" s="20" t="n"/>
      <c r="L65" s="18" t="n"/>
      <c r="M65" s="17" t="n"/>
      <c r="N65" s="17" t="n"/>
      <c r="O65" s="21" t="n"/>
      <c r="P65" s="18" t="n"/>
      <c r="Q65" s="17" t="n"/>
      <c r="R65" s="17" t="n"/>
      <c r="S65" s="22">
        <f>IF(K65="","",IF(OR(N65="Completada",N65="Cancelada"),0,MAX(0,K65*(1-IF(O65="",0,O65)))))</f>
        <v/>
      </c>
      <c r="T65" s="19">
        <f>IF(I65="","",IF(P65&lt;&gt;"",P65-I65,IF(OR(N65="Completada",N65="Cancelada",TODAY()&lt;=I65),"",TODAY()-I65)))</f>
        <v/>
      </c>
      <c r="U65" s="23">
        <f>IF(A65="","",IF(V65="Revisar datos","Revisar datos",IF(N65="Bloqueada","Bloqueada",IF(AND(N65&lt;&gt;"Completada",N65&lt;&gt;"Cancelada",I65&lt;&gt;"",TODAY()&gt;I65),"Retrasada",IF(AND(N65&lt;&gt;"Completada",N65&lt;&gt;"Cancelada",L65&lt;&gt;"",L65&gt;=TODAY(),L65&lt;=TODAY()+7),"Plazo próximo","En plazo")))))</f>
        <v/>
      </c>
      <c r="V65" s="23">
        <f>IF(COUNTA(A65:I65,K65:R65)=0,"",IF(OR(A65="",B65="",D65="",E65="",G65="",N65=""),"Revisar datos",IF(COUNTIF($A$6:$A$105,A65)&gt;1,"Revisar datos",IF(AND(H65&lt;&gt;"",I65&lt;&gt;"",I65&lt;H65),"Revisar datos",IF(AND(L65&lt;&gt;"",H65&lt;&gt;"",L65&lt;H65),"Revisar datos",IF(M65=A65,"Revisar datos",IF(AND(M65&lt;&gt;"",COUNTIF($A$6:$A$105,M65)=0),"Revisar datos",IF(AND(N65="Completada",O65&lt;&gt;1),"Revisar datos",IF(AND(N65="Completada",P65=""),"Revisar datos",IF(AND(P65&lt;&gt;"",N65&lt;&gt;"Completada"),"Revisar datos",IF(AND(D65="Visionado",Q65=""),"Revisar datos",IF(AND(OR(D65="Visionado",D65="Revisión"),R65=""),"Revisar datos","Correcto"))))))))))))</f>
        <v/>
      </c>
    </row>
    <row r="66" ht="31" customHeight="1">
      <c r="A66" s="17" t="n"/>
      <c r="B66" s="17" t="n"/>
      <c r="C66" s="17" t="n"/>
      <c r="D66" s="17" t="n"/>
      <c r="E66" s="17" t="n"/>
      <c r="F66" s="17" t="n"/>
      <c r="G66" s="17" t="n"/>
      <c r="H66" s="18" t="n"/>
      <c r="I66" s="18" t="n"/>
      <c r="J66" s="19">
        <f>IF(OR(H66="",I66=""),"",IF(I66&lt;H66,"",NETWORKDAYS.INTL(H66,I66,1,Listas!$H$2:$H$21)))</f>
        <v/>
      </c>
      <c r="K66" s="20" t="n"/>
      <c r="L66" s="18" t="n"/>
      <c r="M66" s="17" t="n"/>
      <c r="N66" s="17" t="n"/>
      <c r="O66" s="21" t="n"/>
      <c r="P66" s="18" t="n"/>
      <c r="Q66" s="17" t="n"/>
      <c r="R66" s="17" t="n"/>
      <c r="S66" s="22">
        <f>IF(K66="","",IF(OR(N66="Completada",N66="Cancelada"),0,MAX(0,K66*(1-IF(O66="",0,O66)))))</f>
        <v/>
      </c>
      <c r="T66" s="19">
        <f>IF(I66="","",IF(P66&lt;&gt;"",P66-I66,IF(OR(N66="Completada",N66="Cancelada",TODAY()&lt;=I66),"",TODAY()-I66)))</f>
        <v/>
      </c>
      <c r="U66" s="23">
        <f>IF(A66="","",IF(V66="Revisar datos","Revisar datos",IF(N66="Bloqueada","Bloqueada",IF(AND(N66&lt;&gt;"Completada",N66&lt;&gt;"Cancelada",I66&lt;&gt;"",TODAY()&gt;I66),"Retrasada",IF(AND(N66&lt;&gt;"Completada",N66&lt;&gt;"Cancelada",L66&lt;&gt;"",L66&gt;=TODAY(),L66&lt;=TODAY()+7),"Plazo próximo","En plazo")))))</f>
        <v/>
      </c>
      <c r="V66" s="23">
        <f>IF(COUNTA(A66:I66,K66:R66)=0,"",IF(OR(A66="",B66="",D66="",E66="",G66="",N66=""),"Revisar datos",IF(COUNTIF($A$6:$A$105,A66)&gt;1,"Revisar datos",IF(AND(H66&lt;&gt;"",I66&lt;&gt;"",I66&lt;H66),"Revisar datos",IF(AND(L66&lt;&gt;"",H66&lt;&gt;"",L66&lt;H66),"Revisar datos",IF(M66=A66,"Revisar datos",IF(AND(M66&lt;&gt;"",COUNTIF($A$6:$A$105,M66)=0),"Revisar datos",IF(AND(N66="Completada",O66&lt;&gt;1),"Revisar datos",IF(AND(N66="Completada",P66=""),"Revisar datos",IF(AND(P66&lt;&gt;"",N66&lt;&gt;"Completada"),"Revisar datos",IF(AND(D66="Visionado",Q66=""),"Revisar datos",IF(AND(OR(D66="Visionado",D66="Revisión"),R66=""),"Revisar datos","Correcto"))))))))))))</f>
        <v/>
      </c>
    </row>
    <row r="67" ht="31" customHeight="1">
      <c r="A67" s="17" t="n"/>
      <c r="B67" s="17" t="n"/>
      <c r="C67" s="17" t="n"/>
      <c r="D67" s="17" t="n"/>
      <c r="E67" s="17" t="n"/>
      <c r="F67" s="17" t="n"/>
      <c r="G67" s="17" t="n"/>
      <c r="H67" s="18" t="n"/>
      <c r="I67" s="18" t="n"/>
      <c r="J67" s="19">
        <f>IF(OR(H67="",I67=""),"",IF(I67&lt;H67,"",NETWORKDAYS.INTL(H67,I67,1,Listas!$H$2:$H$21)))</f>
        <v/>
      </c>
      <c r="K67" s="20" t="n"/>
      <c r="L67" s="18" t="n"/>
      <c r="M67" s="17" t="n"/>
      <c r="N67" s="17" t="n"/>
      <c r="O67" s="21" t="n"/>
      <c r="P67" s="18" t="n"/>
      <c r="Q67" s="17" t="n"/>
      <c r="R67" s="17" t="n"/>
      <c r="S67" s="22">
        <f>IF(K67="","",IF(OR(N67="Completada",N67="Cancelada"),0,MAX(0,K67*(1-IF(O67="",0,O67)))))</f>
        <v/>
      </c>
      <c r="T67" s="19">
        <f>IF(I67="","",IF(P67&lt;&gt;"",P67-I67,IF(OR(N67="Completada",N67="Cancelada",TODAY()&lt;=I67),"",TODAY()-I67)))</f>
        <v/>
      </c>
      <c r="U67" s="23">
        <f>IF(A67="","",IF(V67="Revisar datos","Revisar datos",IF(N67="Bloqueada","Bloqueada",IF(AND(N67&lt;&gt;"Completada",N67&lt;&gt;"Cancelada",I67&lt;&gt;"",TODAY()&gt;I67),"Retrasada",IF(AND(N67&lt;&gt;"Completada",N67&lt;&gt;"Cancelada",L67&lt;&gt;"",L67&gt;=TODAY(),L67&lt;=TODAY()+7),"Plazo próximo","En plazo")))))</f>
        <v/>
      </c>
      <c r="V67" s="23">
        <f>IF(COUNTA(A67:I67,K67:R67)=0,"",IF(OR(A67="",B67="",D67="",E67="",G67="",N67=""),"Revisar datos",IF(COUNTIF($A$6:$A$105,A67)&gt;1,"Revisar datos",IF(AND(H67&lt;&gt;"",I67&lt;&gt;"",I67&lt;H67),"Revisar datos",IF(AND(L67&lt;&gt;"",H67&lt;&gt;"",L67&lt;H67),"Revisar datos",IF(M67=A67,"Revisar datos",IF(AND(M67&lt;&gt;"",COUNTIF($A$6:$A$105,M67)=0),"Revisar datos",IF(AND(N67="Completada",O67&lt;&gt;1),"Revisar datos",IF(AND(N67="Completada",P67=""),"Revisar datos",IF(AND(P67&lt;&gt;"",N67&lt;&gt;"Completada"),"Revisar datos",IF(AND(D67="Visionado",Q67=""),"Revisar datos",IF(AND(OR(D67="Visionado",D67="Revisión"),R67=""),"Revisar datos","Correcto"))))))))))))</f>
        <v/>
      </c>
    </row>
    <row r="68" ht="31" customHeight="1">
      <c r="A68" s="17" t="n"/>
      <c r="B68" s="17" t="n"/>
      <c r="C68" s="17" t="n"/>
      <c r="D68" s="17" t="n"/>
      <c r="E68" s="17" t="n"/>
      <c r="F68" s="17" t="n"/>
      <c r="G68" s="17" t="n"/>
      <c r="H68" s="18" t="n"/>
      <c r="I68" s="18" t="n"/>
      <c r="J68" s="19">
        <f>IF(OR(H68="",I68=""),"",IF(I68&lt;H68,"",NETWORKDAYS.INTL(H68,I68,1,Listas!$H$2:$H$21)))</f>
        <v/>
      </c>
      <c r="K68" s="20" t="n"/>
      <c r="L68" s="18" t="n"/>
      <c r="M68" s="17" t="n"/>
      <c r="N68" s="17" t="n"/>
      <c r="O68" s="21" t="n"/>
      <c r="P68" s="18" t="n"/>
      <c r="Q68" s="17" t="n"/>
      <c r="R68" s="17" t="n"/>
      <c r="S68" s="22">
        <f>IF(K68="","",IF(OR(N68="Completada",N68="Cancelada"),0,MAX(0,K68*(1-IF(O68="",0,O68)))))</f>
        <v/>
      </c>
      <c r="T68" s="19">
        <f>IF(I68="","",IF(P68&lt;&gt;"",P68-I68,IF(OR(N68="Completada",N68="Cancelada",TODAY()&lt;=I68),"",TODAY()-I68)))</f>
        <v/>
      </c>
      <c r="U68" s="23">
        <f>IF(A68="","",IF(V68="Revisar datos","Revisar datos",IF(N68="Bloqueada","Bloqueada",IF(AND(N68&lt;&gt;"Completada",N68&lt;&gt;"Cancelada",I68&lt;&gt;"",TODAY()&gt;I68),"Retrasada",IF(AND(N68&lt;&gt;"Completada",N68&lt;&gt;"Cancelada",L68&lt;&gt;"",L68&gt;=TODAY(),L68&lt;=TODAY()+7),"Plazo próximo","En plazo")))))</f>
        <v/>
      </c>
      <c r="V68" s="23">
        <f>IF(COUNTA(A68:I68,K68:R68)=0,"",IF(OR(A68="",B68="",D68="",E68="",G68="",N68=""),"Revisar datos",IF(COUNTIF($A$6:$A$105,A68)&gt;1,"Revisar datos",IF(AND(H68&lt;&gt;"",I68&lt;&gt;"",I68&lt;H68),"Revisar datos",IF(AND(L68&lt;&gt;"",H68&lt;&gt;"",L68&lt;H68),"Revisar datos",IF(M68=A68,"Revisar datos",IF(AND(M68&lt;&gt;"",COUNTIF($A$6:$A$105,M68)=0),"Revisar datos",IF(AND(N68="Completada",O68&lt;&gt;1),"Revisar datos",IF(AND(N68="Completada",P68=""),"Revisar datos",IF(AND(P68&lt;&gt;"",N68&lt;&gt;"Completada"),"Revisar datos",IF(AND(D68="Visionado",Q68=""),"Revisar datos",IF(AND(OR(D68="Visionado",D68="Revisión"),R68=""),"Revisar datos","Correcto"))))))))))))</f>
        <v/>
      </c>
    </row>
    <row r="69" ht="31" customHeight="1">
      <c r="A69" s="17" t="n"/>
      <c r="B69" s="17" t="n"/>
      <c r="C69" s="17" t="n"/>
      <c r="D69" s="17" t="n"/>
      <c r="E69" s="17" t="n"/>
      <c r="F69" s="17" t="n"/>
      <c r="G69" s="17" t="n"/>
      <c r="H69" s="18" t="n"/>
      <c r="I69" s="18" t="n"/>
      <c r="J69" s="19">
        <f>IF(OR(H69="",I69=""),"",IF(I69&lt;H69,"",NETWORKDAYS.INTL(H69,I69,1,Listas!$H$2:$H$21)))</f>
        <v/>
      </c>
      <c r="K69" s="20" t="n"/>
      <c r="L69" s="18" t="n"/>
      <c r="M69" s="17" t="n"/>
      <c r="N69" s="17" t="n"/>
      <c r="O69" s="21" t="n"/>
      <c r="P69" s="18" t="n"/>
      <c r="Q69" s="17" t="n"/>
      <c r="R69" s="17" t="n"/>
      <c r="S69" s="22">
        <f>IF(K69="","",IF(OR(N69="Completada",N69="Cancelada"),0,MAX(0,K69*(1-IF(O69="",0,O69)))))</f>
        <v/>
      </c>
      <c r="T69" s="19">
        <f>IF(I69="","",IF(P69&lt;&gt;"",P69-I69,IF(OR(N69="Completada",N69="Cancelada",TODAY()&lt;=I69),"",TODAY()-I69)))</f>
        <v/>
      </c>
      <c r="U69" s="23">
        <f>IF(A69="","",IF(V69="Revisar datos","Revisar datos",IF(N69="Bloqueada","Bloqueada",IF(AND(N69&lt;&gt;"Completada",N69&lt;&gt;"Cancelada",I69&lt;&gt;"",TODAY()&gt;I69),"Retrasada",IF(AND(N69&lt;&gt;"Completada",N69&lt;&gt;"Cancelada",L69&lt;&gt;"",L69&gt;=TODAY(),L69&lt;=TODAY()+7),"Plazo próximo","En plazo")))))</f>
        <v/>
      </c>
      <c r="V69" s="23">
        <f>IF(COUNTA(A69:I69,K69:R69)=0,"",IF(OR(A69="",B69="",D69="",E69="",G69="",N69=""),"Revisar datos",IF(COUNTIF($A$6:$A$105,A69)&gt;1,"Revisar datos",IF(AND(H69&lt;&gt;"",I69&lt;&gt;"",I69&lt;H69),"Revisar datos",IF(AND(L69&lt;&gt;"",H69&lt;&gt;"",L69&lt;H69),"Revisar datos",IF(M69=A69,"Revisar datos",IF(AND(M69&lt;&gt;"",COUNTIF($A$6:$A$105,M69)=0),"Revisar datos",IF(AND(N69="Completada",O69&lt;&gt;1),"Revisar datos",IF(AND(N69="Completada",P69=""),"Revisar datos",IF(AND(P69&lt;&gt;"",N69&lt;&gt;"Completada"),"Revisar datos",IF(AND(D69="Visionado",Q69=""),"Revisar datos",IF(AND(OR(D69="Visionado",D69="Revisión"),R69=""),"Revisar datos","Correcto"))))))))))))</f>
        <v/>
      </c>
    </row>
    <row r="70" ht="31" customHeight="1">
      <c r="A70" s="17" t="n"/>
      <c r="B70" s="17" t="n"/>
      <c r="C70" s="17" t="n"/>
      <c r="D70" s="17" t="n"/>
      <c r="E70" s="17" t="n"/>
      <c r="F70" s="17" t="n"/>
      <c r="G70" s="17" t="n"/>
      <c r="H70" s="18" t="n"/>
      <c r="I70" s="18" t="n"/>
      <c r="J70" s="19">
        <f>IF(OR(H70="",I70=""),"",IF(I70&lt;H70,"",NETWORKDAYS.INTL(H70,I70,1,Listas!$H$2:$H$21)))</f>
        <v/>
      </c>
      <c r="K70" s="20" t="n"/>
      <c r="L70" s="18" t="n"/>
      <c r="M70" s="17" t="n"/>
      <c r="N70" s="17" t="n"/>
      <c r="O70" s="21" t="n"/>
      <c r="P70" s="18" t="n"/>
      <c r="Q70" s="17" t="n"/>
      <c r="R70" s="17" t="n"/>
      <c r="S70" s="22">
        <f>IF(K70="","",IF(OR(N70="Completada",N70="Cancelada"),0,MAX(0,K70*(1-IF(O70="",0,O70)))))</f>
        <v/>
      </c>
      <c r="T70" s="19">
        <f>IF(I70="","",IF(P70&lt;&gt;"",P70-I70,IF(OR(N70="Completada",N70="Cancelada",TODAY()&lt;=I70),"",TODAY()-I70)))</f>
        <v/>
      </c>
      <c r="U70" s="23">
        <f>IF(A70="","",IF(V70="Revisar datos","Revisar datos",IF(N70="Bloqueada","Bloqueada",IF(AND(N70&lt;&gt;"Completada",N70&lt;&gt;"Cancelada",I70&lt;&gt;"",TODAY()&gt;I70),"Retrasada",IF(AND(N70&lt;&gt;"Completada",N70&lt;&gt;"Cancelada",L70&lt;&gt;"",L70&gt;=TODAY(),L70&lt;=TODAY()+7),"Plazo próximo","En plazo")))))</f>
        <v/>
      </c>
      <c r="V70" s="23">
        <f>IF(COUNTA(A70:I70,K70:R70)=0,"",IF(OR(A70="",B70="",D70="",E70="",G70="",N70=""),"Revisar datos",IF(COUNTIF($A$6:$A$105,A70)&gt;1,"Revisar datos",IF(AND(H70&lt;&gt;"",I70&lt;&gt;"",I70&lt;H70),"Revisar datos",IF(AND(L70&lt;&gt;"",H70&lt;&gt;"",L70&lt;H70),"Revisar datos",IF(M70=A70,"Revisar datos",IF(AND(M70&lt;&gt;"",COUNTIF($A$6:$A$105,M70)=0),"Revisar datos",IF(AND(N70="Completada",O70&lt;&gt;1),"Revisar datos",IF(AND(N70="Completada",P70=""),"Revisar datos",IF(AND(P70&lt;&gt;"",N70&lt;&gt;"Completada"),"Revisar datos",IF(AND(D70="Visionado",Q70=""),"Revisar datos",IF(AND(OR(D70="Visionado",D70="Revisión"),R70=""),"Revisar datos","Correcto"))))))))))))</f>
        <v/>
      </c>
    </row>
    <row r="71" ht="31" customHeight="1">
      <c r="A71" s="17" t="n"/>
      <c r="B71" s="17" t="n"/>
      <c r="C71" s="17" t="n"/>
      <c r="D71" s="17" t="n"/>
      <c r="E71" s="17" t="n"/>
      <c r="F71" s="17" t="n"/>
      <c r="G71" s="17" t="n"/>
      <c r="H71" s="18" t="n"/>
      <c r="I71" s="18" t="n"/>
      <c r="J71" s="19">
        <f>IF(OR(H71="",I71=""),"",IF(I71&lt;H71,"",NETWORKDAYS.INTL(H71,I71,1,Listas!$H$2:$H$21)))</f>
        <v/>
      </c>
      <c r="K71" s="20" t="n"/>
      <c r="L71" s="18" t="n"/>
      <c r="M71" s="17" t="n"/>
      <c r="N71" s="17" t="n"/>
      <c r="O71" s="21" t="n"/>
      <c r="P71" s="18" t="n"/>
      <c r="Q71" s="17" t="n"/>
      <c r="R71" s="17" t="n"/>
      <c r="S71" s="22">
        <f>IF(K71="","",IF(OR(N71="Completada",N71="Cancelada"),0,MAX(0,K71*(1-IF(O71="",0,O71)))))</f>
        <v/>
      </c>
      <c r="T71" s="19">
        <f>IF(I71="","",IF(P71&lt;&gt;"",P71-I71,IF(OR(N71="Completada",N71="Cancelada",TODAY()&lt;=I71),"",TODAY()-I71)))</f>
        <v/>
      </c>
      <c r="U71" s="23">
        <f>IF(A71="","",IF(V71="Revisar datos","Revisar datos",IF(N71="Bloqueada","Bloqueada",IF(AND(N71&lt;&gt;"Completada",N71&lt;&gt;"Cancelada",I71&lt;&gt;"",TODAY()&gt;I71),"Retrasada",IF(AND(N71&lt;&gt;"Completada",N71&lt;&gt;"Cancelada",L71&lt;&gt;"",L71&gt;=TODAY(),L71&lt;=TODAY()+7),"Plazo próximo","En plazo")))))</f>
        <v/>
      </c>
      <c r="V71" s="23">
        <f>IF(COUNTA(A71:I71,K71:R71)=0,"",IF(OR(A71="",B71="",D71="",E71="",G71="",N71=""),"Revisar datos",IF(COUNTIF($A$6:$A$105,A71)&gt;1,"Revisar datos",IF(AND(H71&lt;&gt;"",I71&lt;&gt;"",I71&lt;H71),"Revisar datos",IF(AND(L71&lt;&gt;"",H71&lt;&gt;"",L71&lt;H71),"Revisar datos",IF(M71=A71,"Revisar datos",IF(AND(M71&lt;&gt;"",COUNTIF($A$6:$A$105,M71)=0),"Revisar datos",IF(AND(N71="Completada",O71&lt;&gt;1),"Revisar datos",IF(AND(N71="Completada",P71=""),"Revisar datos",IF(AND(P71&lt;&gt;"",N71&lt;&gt;"Completada"),"Revisar datos",IF(AND(D71="Visionado",Q71=""),"Revisar datos",IF(AND(OR(D71="Visionado",D71="Revisión"),R71=""),"Revisar datos","Correcto"))))))))))))</f>
        <v/>
      </c>
    </row>
    <row r="72" ht="31" customHeight="1">
      <c r="A72" s="17" t="n"/>
      <c r="B72" s="17" t="n"/>
      <c r="C72" s="17" t="n"/>
      <c r="D72" s="17" t="n"/>
      <c r="E72" s="17" t="n"/>
      <c r="F72" s="17" t="n"/>
      <c r="G72" s="17" t="n"/>
      <c r="H72" s="18" t="n"/>
      <c r="I72" s="18" t="n"/>
      <c r="J72" s="19">
        <f>IF(OR(H72="",I72=""),"",IF(I72&lt;H72,"",NETWORKDAYS.INTL(H72,I72,1,Listas!$H$2:$H$21)))</f>
        <v/>
      </c>
      <c r="K72" s="20" t="n"/>
      <c r="L72" s="18" t="n"/>
      <c r="M72" s="17" t="n"/>
      <c r="N72" s="17" t="n"/>
      <c r="O72" s="21" t="n"/>
      <c r="P72" s="18" t="n"/>
      <c r="Q72" s="17" t="n"/>
      <c r="R72" s="17" t="n"/>
      <c r="S72" s="22">
        <f>IF(K72="","",IF(OR(N72="Completada",N72="Cancelada"),0,MAX(0,K72*(1-IF(O72="",0,O72)))))</f>
        <v/>
      </c>
      <c r="T72" s="19">
        <f>IF(I72="","",IF(P72&lt;&gt;"",P72-I72,IF(OR(N72="Completada",N72="Cancelada",TODAY()&lt;=I72),"",TODAY()-I72)))</f>
        <v/>
      </c>
      <c r="U72" s="23">
        <f>IF(A72="","",IF(V72="Revisar datos","Revisar datos",IF(N72="Bloqueada","Bloqueada",IF(AND(N72&lt;&gt;"Completada",N72&lt;&gt;"Cancelada",I72&lt;&gt;"",TODAY()&gt;I72),"Retrasada",IF(AND(N72&lt;&gt;"Completada",N72&lt;&gt;"Cancelada",L72&lt;&gt;"",L72&gt;=TODAY(),L72&lt;=TODAY()+7),"Plazo próximo","En plazo")))))</f>
        <v/>
      </c>
      <c r="V72" s="23">
        <f>IF(COUNTA(A72:I72,K72:R72)=0,"",IF(OR(A72="",B72="",D72="",E72="",G72="",N72=""),"Revisar datos",IF(COUNTIF($A$6:$A$105,A72)&gt;1,"Revisar datos",IF(AND(H72&lt;&gt;"",I72&lt;&gt;"",I72&lt;H72),"Revisar datos",IF(AND(L72&lt;&gt;"",H72&lt;&gt;"",L72&lt;H72),"Revisar datos",IF(M72=A72,"Revisar datos",IF(AND(M72&lt;&gt;"",COUNTIF($A$6:$A$105,M72)=0),"Revisar datos",IF(AND(N72="Completada",O72&lt;&gt;1),"Revisar datos",IF(AND(N72="Completada",P72=""),"Revisar datos",IF(AND(P72&lt;&gt;"",N72&lt;&gt;"Completada"),"Revisar datos",IF(AND(D72="Visionado",Q72=""),"Revisar datos",IF(AND(OR(D72="Visionado",D72="Revisión"),R72=""),"Revisar datos","Correcto"))))))))))))</f>
        <v/>
      </c>
    </row>
    <row r="73" ht="31" customHeight="1">
      <c r="A73" s="17" t="n"/>
      <c r="B73" s="17" t="n"/>
      <c r="C73" s="17" t="n"/>
      <c r="D73" s="17" t="n"/>
      <c r="E73" s="17" t="n"/>
      <c r="F73" s="17" t="n"/>
      <c r="G73" s="17" t="n"/>
      <c r="H73" s="18" t="n"/>
      <c r="I73" s="18" t="n"/>
      <c r="J73" s="19">
        <f>IF(OR(H73="",I73=""),"",IF(I73&lt;H73,"",NETWORKDAYS.INTL(H73,I73,1,Listas!$H$2:$H$21)))</f>
        <v/>
      </c>
      <c r="K73" s="20" t="n"/>
      <c r="L73" s="18" t="n"/>
      <c r="M73" s="17" t="n"/>
      <c r="N73" s="17" t="n"/>
      <c r="O73" s="21" t="n"/>
      <c r="P73" s="18" t="n"/>
      <c r="Q73" s="17" t="n"/>
      <c r="R73" s="17" t="n"/>
      <c r="S73" s="22">
        <f>IF(K73="","",IF(OR(N73="Completada",N73="Cancelada"),0,MAX(0,K73*(1-IF(O73="",0,O73)))))</f>
        <v/>
      </c>
      <c r="T73" s="19">
        <f>IF(I73="","",IF(P73&lt;&gt;"",P73-I73,IF(OR(N73="Completada",N73="Cancelada",TODAY()&lt;=I73),"",TODAY()-I73)))</f>
        <v/>
      </c>
      <c r="U73" s="23">
        <f>IF(A73="","",IF(V73="Revisar datos","Revisar datos",IF(N73="Bloqueada","Bloqueada",IF(AND(N73&lt;&gt;"Completada",N73&lt;&gt;"Cancelada",I73&lt;&gt;"",TODAY()&gt;I73),"Retrasada",IF(AND(N73&lt;&gt;"Completada",N73&lt;&gt;"Cancelada",L73&lt;&gt;"",L73&gt;=TODAY(),L73&lt;=TODAY()+7),"Plazo próximo","En plazo")))))</f>
        <v/>
      </c>
      <c r="V73" s="23">
        <f>IF(COUNTA(A73:I73,K73:R73)=0,"",IF(OR(A73="",B73="",D73="",E73="",G73="",N73=""),"Revisar datos",IF(COUNTIF($A$6:$A$105,A73)&gt;1,"Revisar datos",IF(AND(H73&lt;&gt;"",I73&lt;&gt;"",I73&lt;H73),"Revisar datos",IF(AND(L73&lt;&gt;"",H73&lt;&gt;"",L73&lt;H73),"Revisar datos",IF(M73=A73,"Revisar datos",IF(AND(M73&lt;&gt;"",COUNTIF($A$6:$A$105,M73)=0),"Revisar datos",IF(AND(N73="Completada",O73&lt;&gt;1),"Revisar datos",IF(AND(N73="Completada",P73=""),"Revisar datos",IF(AND(P73&lt;&gt;"",N73&lt;&gt;"Completada"),"Revisar datos",IF(AND(D73="Visionado",Q73=""),"Revisar datos",IF(AND(OR(D73="Visionado",D73="Revisión"),R73=""),"Revisar datos","Correcto"))))))))))))</f>
        <v/>
      </c>
    </row>
    <row r="74" ht="31" customHeight="1">
      <c r="A74" s="17" t="n"/>
      <c r="B74" s="17" t="n"/>
      <c r="C74" s="17" t="n"/>
      <c r="D74" s="17" t="n"/>
      <c r="E74" s="17" t="n"/>
      <c r="F74" s="17" t="n"/>
      <c r="G74" s="17" t="n"/>
      <c r="H74" s="18" t="n"/>
      <c r="I74" s="18" t="n"/>
      <c r="J74" s="19">
        <f>IF(OR(H74="",I74=""),"",IF(I74&lt;H74,"",NETWORKDAYS.INTL(H74,I74,1,Listas!$H$2:$H$21)))</f>
        <v/>
      </c>
      <c r="K74" s="20" t="n"/>
      <c r="L74" s="18" t="n"/>
      <c r="M74" s="17" t="n"/>
      <c r="N74" s="17" t="n"/>
      <c r="O74" s="21" t="n"/>
      <c r="P74" s="18" t="n"/>
      <c r="Q74" s="17" t="n"/>
      <c r="R74" s="17" t="n"/>
      <c r="S74" s="22">
        <f>IF(K74="","",IF(OR(N74="Completada",N74="Cancelada"),0,MAX(0,K74*(1-IF(O74="",0,O74)))))</f>
        <v/>
      </c>
      <c r="T74" s="19">
        <f>IF(I74="","",IF(P74&lt;&gt;"",P74-I74,IF(OR(N74="Completada",N74="Cancelada",TODAY()&lt;=I74),"",TODAY()-I74)))</f>
        <v/>
      </c>
      <c r="U74" s="23">
        <f>IF(A74="","",IF(V74="Revisar datos","Revisar datos",IF(N74="Bloqueada","Bloqueada",IF(AND(N74&lt;&gt;"Completada",N74&lt;&gt;"Cancelada",I74&lt;&gt;"",TODAY()&gt;I74),"Retrasada",IF(AND(N74&lt;&gt;"Completada",N74&lt;&gt;"Cancelada",L74&lt;&gt;"",L74&gt;=TODAY(),L74&lt;=TODAY()+7),"Plazo próximo","En plazo")))))</f>
        <v/>
      </c>
      <c r="V74" s="23">
        <f>IF(COUNTA(A74:I74,K74:R74)=0,"",IF(OR(A74="",B74="",D74="",E74="",G74="",N74=""),"Revisar datos",IF(COUNTIF($A$6:$A$105,A74)&gt;1,"Revisar datos",IF(AND(H74&lt;&gt;"",I74&lt;&gt;"",I74&lt;H74),"Revisar datos",IF(AND(L74&lt;&gt;"",H74&lt;&gt;"",L74&lt;H74),"Revisar datos",IF(M74=A74,"Revisar datos",IF(AND(M74&lt;&gt;"",COUNTIF($A$6:$A$105,M74)=0),"Revisar datos",IF(AND(N74="Completada",O74&lt;&gt;1),"Revisar datos",IF(AND(N74="Completada",P74=""),"Revisar datos",IF(AND(P74&lt;&gt;"",N74&lt;&gt;"Completada"),"Revisar datos",IF(AND(D74="Visionado",Q74=""),"Revisar datos",IF(AND(OR(D74="Visionado",D74="Revisión"),R74=""),"Revisar datos","Correcto"))))))))))))</f>
        <v/>
      </c>
    </row>
    <row r="75" ht="31" customHeight="1">
      <c r="A75" s="17" t="n"/>
      <c r="B75" s="17" t="n"/>
      <c r="C75" s="17" t="n"/>
      <c r="D75" s="17" t="n"/>
      <c r="E75" s="17" t="n"/>
      <c r="F75" s="17" t="n"/>
      <c r="G75" s="17" t="n"/>
      <c r="H75" s="18" t="n"/>
      <c r="I75" s="18" t="n"/>
      <c r="J75" s="19">
        <f>IF(OR(H75="",I75=""),"",IF(I75&lt;H75,"",NETWORKDAYS.INTL(H75,I75,1,Listas!$H$2:$H$21)))</f>
        <v/>
      </c>
      <c r="K75" s="20" t="n"/>
      <c r="L75" s="18" t="n"/>
      <c r="M75" s="17" t="n"/>
      <c r="N75" s="17" t="n"/>
      <c r="O75" s="21" t="n"/>
      <c r="P75" s="18" t="n"/>
      <c r="Q75" s="17" t="n"/>
      <c r="R75" s="17" t="n"/>
      <c r="S75" s="22">
        <f>IF(K75="","",IF(OR(N75="Completada",N75="Cancelada"),0,MAX(0,K75*(1-IF(O75="",0,O75)))))</f>
        <v/>
      </c>
      <c r="T75" s="19">
        <f>IF(I75="","",IF(P75&lt;&gt;"",P75-I75,IF(OR(N75="Completada",N75="Cancelada",TODAY()&lt;=I75),"",TODAY()-I75)))</f>
        <v/>
      </c>
      <c r="U75" s="23">
        <f>IF(A75="","",IF(V75="Revisar datos","Revisar datos",IF(N75="Bloqueada","Bloqueada",IF(AND(N75&lt;&gt;"Completada",N75&lt;&gt;"Cancelada",I75&lt;&gt;"",TODAY()&gt;I75),"Retrasada",IF(AND(N75&lt;&gt;"Completada",N75&lt;&gt;"Cancelada",L75&lt;&gt;"",L75&gt;=TODAY(),L75&lt;=TODAY()+7),"Plazo próximo","En plazo")))))</f>
        <v/>
      </c>
      <c r="V75" s="23">
        <f>IF(COUNTA(A75:I75,K75:R75)=0,"",IF(OR(A75="",B75="",D75="",E75="",G75="",N75=""),"Revisar datos",IF(COUNTIF($A$6:$A$105,A75)&gt;1,"Revisar datos",IF(AND(H75&lt;&gt;"",I75&lt;&gt;"",I75&lt;H75),"Revisar datos",IF(AND(L75&lt;&gt;"",H75&lt;&gt;"",L75&lt;H75),"Revisar datos",IF(M75=A75,"Revisar datos",IF(AND(M75&lt;&gt;"",COUNTIF($A$6:$A$105,M75)=0),"Revisar datos",IF(AND(N75="Completada",O75&lt;&gt;1),"Revisar datos",IF(AND(N75="Completada",P75=""),"Revisar datos",IF(AND(P75&lt;&gt;"",N75&lt;&gt;"Completada"),"Revisar datos",IF(AND(D75="Visionado",Q75=""),"Revisar datos",IF(AND(OR(D75="Visionado",D75="Revisión"),R75=""),"Revisar datos","Correcto"))))))))))))</f>
        <v/>
      </c>
    </row>
    <row r="76" ht="31" customHeight="1">
      <c r="A76" s="17" t="n"/>
      <c r="B76" s="17" t="n"/>
      <c r="C76" s="17" t="n"/>
      <c r="D76" s="17" t="n"/>
      <c r="E76" s="17" t="n"/>
      <c r="F76" s="17" t="n"/>
      <c r="G76" s="17" t="n"/>
      <c r="H76" s="18" t="n"/>
      <c r="I76" s="18" t="n"/>
      <c r="J76" s="19">
        <f>IF(OR(H76="",I76=""),"",IF(I76&lt;H76,"",NETWORKDAYS.INTL(H76,I76,1,Listas!$H$2:$H$21)))</f>
        <v/>
      </c>
      <c r="K76" s="20" t="n"/>
      <c r="L76" s="18" t="n"/>
      <c r="M76" s="17" t="n"/>
      <c r="N76" s="17" t="n"/>
      <c r="O76" s="21" t="n"/>
      <c r="P76" s="18" t="n"/>
      <c r="Q76" s="17" t="n"/>
      <c r="R76" s="17" t="n"/>
      <c r="S76" s="22">
        <f>IF(K76="","",IF(OR(N76="Completada",N76="Cancelada"),0,MAX(0,K76*(1-IF(O76="",0,O76)))))</f>
        <v/>
      </c>
      <c r="T76" s="19">
        <f>IF(I76="","",IF(P76&lt;&gt;"",P76-I76,IF(OR(N76="Completada",N76="Cancelada",TODAY()&lt;=I76),"",TODAY()-I76)))</f>
        <v/>
      </c>
      <c r="U76" s="23">
        <f>IF(A76="","",IF(V76="Revisar datos","Revisar datos",IF(N76="Bloqueada","Bloqueada",IF(AND(N76&lt;&gt;"Completada",N76&lt;&gt;"Cancelada",I76&lt;&gt;"",TODAY()&gt;I76),"Retrasada",IF(AND(N76&lt;&gt;"Completada",N76&lt;&gt;"Cancelada",L76&lt;&gt;"",L76&gt;=TODAY(),L76&lt;=TODAY()+7),"Plazo próximo","En plazo")))))</f>
        <v/>
      </c>
      <c r="V76" s="23">
        <f>IF(COUNTA(A76:I76,K76:R76)=0,"",IF(OR(A76="",B76="",D76="",E76="",G76="",N76=""),"Revisar datos",IF(COUNTIF($A$6:$A$105,A76)&gt;1,"Revisar datos",IF(AND(H76&lt;&gt;"",I76&lt;&gt;"",I76&lt;H76),"Revisar datos",IF(AND(L76&lt;&gt;"",H76&lt;&gt;"",L76&lt;H76),"Revisar datos",IF(M76=A76,"Revisar datos",IF(AND(M76&lt;&gt;"",COUNTIF($A$6:$A$105,M76)=0),"Revisar datos",IF(AND(N76="Completada",O76&lt;&gt;1),"Revisar datos",IF(AND(N76="Completada",P76=""),"Revisar datos",IF(AND(P76&lt;&gt;"",N76&lt;&gt;"Completada"),"Revisar datos",IF(AND(D76="Visionado",Q76=""),"Revisar datos",IF(AND(OR(D76="Visionado",D76="Revisión"),R76=""),"Revisar datos","Correcto"))))))))))))</f>
        <v/>
      </c>
    </row>
    <row r="77" ht="31" customHeight="1">
      <c r="A77" s="17" t="n"/>
      <c r="B77" s="17" t="n"/>
      <c r="C77" s="17" t="n"/>
      <c r="D77" s="17" t="n"/>
      <c r="E77" s="17" t="n"/>
      <c r="F77" s="17" t="n"/>
      <c r="G77" s="17" t="n"/>
      <c r="H77" s="18" t="n"/>
      <c r="I77" s="18" t="n"/>
      <c r="J77" s="19">
        <f>IF(OR(H77="",I77=""),"",IF(I77&lt;H77,"",NETWORKDAYS.INTL(H77,I77,1,Listas!$H$2:$H$21)))</f>
        <v/>
      </c>
      <c r="K77" s="20" t="n"/>
      <c r="L77" s="18" t="n"/>
      <c r="M77" s="17" t="n"/>
      <c r="N77" s="17" t="n"/>
      <c r="O77" s="21" t="n"/>
      <c r="P77" s="18" t="n"/>
      <c r="Q77" s="17" t="n"/>
      <c r="R77" s="17" t="n"/>
      <c r="S77" s="22">
        <f>IF(K77="","",IF(OR(N77="Completada",N77="Cancelada"),0,MAX(0,K77*(1-IF(O77="",0,O77)))))</f>
        <v/>
      </c>
      <c r="T77" s="19">
        <f>IF(I77="","",IF(P77&lt;&gt;"",P77-I77,IF(OR(N77="Completada",N77="Cancelada",TODAY()&lt;=I77),"",TODAY()-I77)))</f>
        <v/>
      </c>
      <c r="U77" s="23">
        <f>IF(A77="","",IF(V77="Revisar datos","Revisar datos",IF(N77="Bloqueada","Bloqueada",IF(AND(N77&lt;&gt;"Completada",N77&lt;&gt;"Cancelada",I77&lt;&gt;"",TODAY()&gt;I77),"Retrasada",IF(AND(N77&lt;&gt;"Completada",N77&lt;&gt;"Cancelada",L77&lt;&gt;"",L77&gt;=TODAY(),L77&lt;=TODAY()+7),"Plazo próximo","En plazo")))))</f>
        <v/>
      </c>
      <c r="V77" s="23">
        <f>IF(COUNTA(A77:I77,K77:R77)=0,"",IF(OR(A77="",B77="",D77="",E77="",G77="",N77=""),"Revisar datos",IF(COUNTIF($A$6:$A$105,A77)&gt;1,"Revisar datos",IF(AND(H77&lt;&gt;"",I77&lt;&gt;"",I77&lt;H77),"Revisar datos",IF(AND(L77&lt;&gt;"",H77&lt;&gt;"",L77&lt;H77),"Revisar datos",IF(M77=A77,"Revisar datos",IF(AND(M77&lt;&gt;"",COUNTIF($A$6:$A$105,M77)=0),"Revisar datos",IF(AND(N77="Completada",O77&lt;&gt;1),"Revisar datos",IF(AND(N77="Completada",P77=""),"Revisar datos",IF(AND(P77&lt;&gt;"",N77&lt;&gt;"Completada"),"Revisar datos",IF(AND(D77="Visionado",Q77=""),"Revisar datos",IF(AND(OR(D77="Visionado",D77="Revisión"),R77=""),"Revisar datos","Correcto"))))))))))))</f>
        <v/>
      </c>
    </row>
    <row r="78" ht="31" customHeight="1">
      <c r="A78" s="17" t="n"/>
      <c r="B78" s="17" t="n"/>
      <c r="C78" s="17" t="n"/>
      <c r="D78" s="17" t="n"/>
      <c r="E78" s="17" t="n"/>
      <c r="F78" s="17" t="n"/>
      <c r="G78" s="17" t="n"/>
      <c r="H78" s="18" t="n"/>
      <c r="I78" s="18" t="n"/>
      <c r="J78" s="19">
        <f>IF(OR(H78="",I78=""),"",IF(I78&lt;H78,"",NETWORKDAYS.INTL(H78,I78,1,Listas!$H$2:$H$21)))</f>
        <v/>
      </c>
      <c r="K78" s="20" t="n"/>
      <c r="L78" s="18" t="n"/>
      <c r="M78" s="17" t="n"/>
      <c r="N78" s="17" t="n"/>
      <c r="O78" s="21" t="n"/>
      <c r="P78" s="18" t="n"/>
      <c r="Q78" s="17" t="n"/>
      <c r="R78" s="17" t="n"/>
      <c r="S78" s="22">
        <f>IF(K78="","",IF(OR(N78="Completada",N78="Cancelada"),0,MAX(0,K78*(1-IF(O78="",0,O78)))))</f>
        <v/>
      </c>
      <c r="T78" s="19">
        <f>IF(I78="","",IF(P78&lt;&gt;"",P78-I78,IF(OR(N78="Completada",N78="Cancelada",TODAY()&lt;=I78),"",TODAY()-I78)))</f>
        <v/>
      </c>
      <c r="U78" s="23">
        <f>IF(A78="","",IF(V78="Revisar datos","Revisar datos",IF(N78="Bloqueada","Bloqueada",IF(AND(N78&lt;&gt;"Completada",N78&lt;&gt;"Cancelada",I78&lt;&gt;"",TODAY()&gt;I78),"Retrasada",IF(AND(N78&lt;&gt;"Completada",N78&lt;&gt;"Cancelada",L78&lt;&gt;"",L78&gt;=TODAY(),L78&lt;=TODAY()+7),"Plazo próximo","En plazo")))))</f>
        <v/>
      </c>
      <c r="V78" s="23">
        <f>IF(COUNTA(A78:I78,K78:R78)=0,"",IF(OR(A78="",B78="",D78="",E78="",G78="",N78=""),"Revisar datos",IF(COUNTIF($A$6:$A$105,A78)&gt;1,"Revisar datos",IF(AND(H78&lt;&gt;"",I78&lt;&gt;"",I78&lt;H78),"Revisar datos",IF(AND(L78&lt;&gt;"",H78&lt;&gt;"",L78&lt;H78),"Revisar datos",IF(M78=A78,"Revisar datos",IF(AND(M78&lt;&gt;"",COUNTIF($A$6:$A$105,M78)=0),"Revisar datos",IF(AND(N78="Completada",O78&lt;&gt;1),"Revisar datos",IF(AND(N78="Completada",P78=""),"Revisar datos",IF(AND(P78&lt;&gt;"",N78&lt;&gt;"Completada"),"Revisar datos",IF(AND(D78="Visionado",Q78=""),"Revisar datos",IF(AND(OR(D78="Visionado",D78="Revisión"),R78=""),"Revisar datos","Correcto"))))))))))))</f>
        <v/>
      </c>
    </row>
    <row r="79" ht="31" customHeight="1">
      <c r="A79" s="17" t="n"/>
      <c r="B79" s="17" t="n"/>
      <c r="C79" s="17" t="n"/>
      <c r="D79" s="17" t="n"/>
      <c r="E79" s="17" t="n"/>
      <c r="F79" s="17" t="n"/>
      <c r="G79" s="17" t="n"/>
      <c r="H79" s="18" t="n"/>
      <c r="I79" s="18" t="n"/>
      <c r="J79" s="19">
        <f>IF(OR(H79="",I79=""),"",IF(I79&lt;H79,"",NETWORKDAYS.INTL(H79,I79,1,Listas!$H$2:$H$21)))</f>
        <v/>
      </c>
      <c r="K79" s="20" t="n"/>
      <c r="L79" s="18" t="n"/>
      <c r="M79" s="17" t="n"/>
      <c r="N79" s="17" t="n"/>
      <c r="O79" s="21" t="n"/>
      <c r="P79" s="18" t="n"/>
      <c r="Q79" s="17" t="n"/>
      <c r="R79" s="17" t="n"/>
      <c r="S79" s="22">
        <f>IF(K79="","",IF(OR(N79="Completada",N79="Cancelada"),0,MAX(0,K79*(1-IF(O79="",0,O79)))))</f>
        <v/>
      </c>
      <c r="T79" s="19">
        <f>IF(I79="","",IF(P79&lt;&gt;"",P79-I79,IF(OR(N79="Completada",N79="Cancelada",TODAY()&lt;=I79),"",TODAY()-I79)))</f>
        <v/>
      </c>
      <c r="U79" s="23">
        <f>IF(A79="","",IF(V79="Revisar datos","Revisar datos",IF(N79="Bloqueada","Bloqueada",IF(AND(N79&lt;&gt;"Completada",N79&lt;&gt;"Cancelada",I79&lt;&gt;"",TODAY()&gt;I79),"Retrasada",IF(AND(N79&lt;&gt;"Completada",N79&lt;&gt;"Cancelada",L79&lt;&gt;"",L79&gt;=TODAY(),L79&lt;=TODAY()+7),"Plazo próximo","En plazo")))))</f>
        <v/>
      </c>
      <c r="V79" s="23">
        <f>IF(COUNTA(A79:I79,K79:R79)=0,"",IF(OR(A79="",B79="",D79="",E79="",G79="",N79=""),"Revisar datos",IF(COUNTIF($A$6:$A$105,A79)&gt;1,"Revisar datos",IF(AND(H79&lt;&gt;"",I79&lt;&gt;"",I79&lt;H79),"Revisar datos",IF(AND(L79&lt;&gt;"",H79&lt;&gt;"",L79&lt;H79),"Revisar datos",IF(M79=A79,"Revisar datos",IF(AND(M79&lt;&gt;"",COUNTIF($A$6:$A$105,M79)=0),"Revisar datos",IF(AND(N79="Completada",O79&lt;&gt;1),"Revisar datos",IF(AND(N79="Completada",P79=""),"Revisar datos",IF(AND(P79&lt;&gt;"",N79&lt;&gt;"Completada"),"Revisar datos",IF(AND(D79="Visionado",Q79=""),"Revisar datos",IF(AND(OR(D79="Visionado",D79="Revisión"),R79=""),"Revisar datos","Correcto"))))))))))))</f>
        <v/>
      </c>
    </row>
    <row r="80" ht="31" customHeight="1">
      <c r="A80" s="17" t="n"/>
      <c r="B80" s="17" t="n"/>
      <c r="C80" s="17" t="n"/>
      <c r="D80" s="17" t="n"/>
      <c r="E80" s="17" t="n"/>
      <c r="F80" s="17" t="n"/>
      <c r="G80" s="17" t="n"/>
      <c r="H80" s="18" t="n"/>
      <c r="I80" s="18" t="n"/>
      <c r="J80" s="19">
        <f>IF(OR(H80="",I80=""),"",IF(I80&lt;H80,"",NETWORKDAYS.INTL(H80,I80,1,Listas!$H$2:$H$21)))</f>
        <v/>
      </c>
      <c r="K80" s="20" t="n"/>
      <c r="L80" s="18" t="n"/>
      <c r="M80" s="17" t="n"/>
      <c r="N80" s="17" t="n"/>
      <c r="O80" s="21" t="n"/>
      <c r="P80" s="18" t="n"/>
      <c r="Q80" s="17" t="n"/>
      <c r="R80" s="17" t="n"/>
      <c r="S80" s="22">
        <f>IF(K80="","",IF(OR(N80="Completada",N80="Cancelada"),0,MAX(0,K80*(1-IF(O80="",0,O80)))))</f>
        <v/>
      </c>
      <c r="T80" s="19">
        <f>IF(I80="","",IF(P80&lt;&gt;"",P80-I80,IF(OR(N80="Completada",N80="Cancelada",TODAY()&lt;=I80),"",TODAY()-I80)))</f>
        <v/>
      </c>
      <c r="U80" s="23">
        <f>IF(A80="","",IF(V80="Revisar datos","Revisar datos",IF(N80="Bloqueada","Bloqueada",IF(AND(N80&lt;&gt;"Completada",N80&lt;&gt;"Cancelada",I80&lt;&gt;"",TODAY()&gt;I80),"Retrasada",IF(AND(N80&lt;&gt;"Completada",N80&lt;&gt;"Cancelada",L80&lt;&gt;"",L80&gt;=TODAY(),L80&lt;=TODAY()+7),"Plazo próximo","En plazo")))))</f>
        <v/>
      </c>
      <c r="V80" s="23">
        <f>IF(COUNTA(A80:I80,K80:R80)=0,"",IF(OR(A80="",B80="",D80="",E80="",G80="",N80=""),"Revisar datos",IF(COUNTIF($A$6:$A$105,A80)&gt;1,"Revisar datos",IF(AND(H80&lt;&gt;"",I80&lt;&gt;"",I80&lt;H80),"Revisar datos",IF(AND(L80&lt;&gt;"",H80&lt;&gt;"",L80&lt;H80),"Revisar datos",IF(M80=A80,"Revisar datos",IF(AND(M80&lt;&gt;"",COUNTIF($A$6:$A$105,M80)=0),"Revisar datos",IF(AND(N80="Completada",O80&lt;&gt;1),"Revisar datos",IF(AND(N80="Completada",P80=""),"Revisar datos",IF(AND(P80&lt;&gt;"",N80&lt;&gt;"Completada"),"Revisar datos",IF(AND(D80="Visionado",Q80=""),"Revisar datos",IF(AND(OR(D80="Visionado",D80="Revisión"),R80=""),"Revisar datos","Correcto"))))))))))))</f>
        <v/>
      </c>
    </row>
    <row r="81" ht="31" customHeight="1">
      <c r="A81" s="17" t="n"/>
      <c r="B81" s="17" t="n"/>
      <c r="C81" s="17" t="n"/>
      <c r="D81" s="17" t="n"/>
      <c r="E81" s="17" t="n"/>
      <c r="F81" s="17" t="n"/>
      <c r="G81" s="17" t="n"/>
      <c r="H81" s="18" t="n"/>
      <c r="I81" s="18" t="n"/>
      <c r="J81" s="19">
        <f>IF(OR(H81="",I81=""),"",IF(I81&lt;H81,"",NETWORKDAYS.INTL(H81,I81,1,Listas!$H$2:$H$21)))</f>
        <v/>
      </c>
      <c r="K81" s="20" t="n"/>
      <c r="L81" s="18" t="n"/>
      <c r="M81" s="17" t="n"/>
      <c r="N81" s="17" t="n"/>
      <c r="O81" s="21" t="n"/>
      <c r="P81" s="18" t="n"/>
      <c r="Q81" s="17" t="n"/>
      <c r="R81" s="17" t="n"/>
      <c r="S81" s="22">
        <f>IF(K81="","",IF(OR(N81="Completada",N81="Cancelada"),0,MAX(0,K81*(1-IF(O81="",0,O81)))))</f>
        <v/>
      </c>
      <c r="T81" s="19">
        <f>IF(I81="","",IF(P81&lt;&gt;"",P81-I81,IF(OR(N81="Completada",N81="Cancelada",TODAY()&lt;=I81),"",TODAY()-I81)))</f>
        <v/>
      </c>
      <c r="U81" s="23">
        <f>IF(A81="","",IF(V81="Revisar datos","Revisar datos",IF(N81="Bloqueada","Bloqueada",IF(AND(N81&lt;&gt;"Completada",N81&lt;&gt;"Cancelada",I81&lt;&gt;"",TODAY()&gt;I81),"Retrasada",IF(AND(N81&lt;&gt;"Completada",N81&lt;&gt;"Cancelada",L81&lt;&gt;"",L81&gt;=TODAY(),L81&lt;=TODAY()+7),"Plazo próximo","En plazo")))))</f>
        <v/>
      </c>
      <c r="V81" s="23">
        <f>IF(COUNTA(A81:I81,K81:R81)=0,"",IF(OR(A81="",B81="",D81="",E81="",G81="",N81=""),"Revisar datos",IF(COUNTIF($A$6:$A$105,A81)&gt;1,"Revisar datos",IF(AND(H81&lt;&gt;"",I81&lt;&gt;"",I81&lt;H81),"Revisar datos",IF(AND(L81&lt;&gt;"",H81&lt;&gt;"",L81&lt;H81),"Revisar datos",IF(M81=A81,"Revisar datos",IF(AND(M81&lt;&gt;"",COUNTIF($A$6:$A$105,M81)=0),"Revisar datos",IF(AND(N81="Completada",O81&lt;&gt;1),"Revisar datos",IF(AND(N81="Completada",P81=""),"Revisar datos",IF(AND(P81&lt;&gt;"",N81&lt;&gt;"Completada"),"Revisar datos",IF(AND(D81="Visionado",Q81=""),"Revisar datos",IF(AND(OR(D81="Visionado",D81="Revisión"),R81=""),"Revisar datos","Correcto"))))))))))))</f>
        <v/>
      </c>
    </row>
    <row r="82" ht="31" customHeight="1">
      <c r="A82" s="17" t="n"/>
      <c r="B82" s="17" t="n"/>
      <c r="C82" s="17" t="n"/>
      <c r="D82" s="17" t="n"/>
      <c r="E82" s="17" t="n"/>
      <c r="F82" s="17" t="n"/>
      <c r="G82" s="17" t="n"/>
      <c r="H82" s="18" t="n"/>
      <c r="I82" s="18" t="n"/>
      <c r="J82" s="19">
        <f>IF(OR(H82="",I82=""),"",IF(I82&lt;H82,"",NETWORKDAYS.INTL(H82,I82,1,Listas!$H$2:$H$21)))</f>
        <v/>
      </c>
      <c r="K82" s="20" t="n"/>
      <c r="L82" s="18" t="n"/>
      <c r="M82" s="17" t="n"/>
      <c r="N82" s="17" t="n"/>
      <c r="O82" s="21" t="n"/>
      <c r="P82" s="18" t="n"/>
      <c r="Q82" s="17" t="n"/>
      <c r="R82" s="17" t="n"/>
      <c r="S82" s="22">
        <f>IF(K82="","",IF(OR(N82="Completada",N82="Cancelada"),0,MAX(0,K82*(1-IF(O82="",0,O82)))))</f>
        <v/>
      </c>
      <c r="T82" s="19">
        <f>IF(I82="","",IF(P82&lt;&gt;"",P82-I82,IF(OR(N82="Completada",N82="Cancelada",TODAY()&lt;=I82),"",TODAY()-I82)))</f>
        <v/>
      </c>
      <c r="U82" s="23">
        <f>IF(A82="","",IF(V82="Revisar datos","Revisar datos",IF(N82="Bloqueada","Bloqueada",IF(AND(N82&lt;&gt;"Completada",N82&lt;&gt;"Cancelada",I82&lt;&gt;"",TODAY()&gt;I82),"Retrasada",IF(AND(N82&lt;&gt;"Completada",N82&lt;&gt;"Cancelada",L82&lt;&gt;"",L82&gt;=TODAY(),L82&lt;=TODAY()+7),"Plazo próximo","En plazo")))))</f>
        <v/>
      </c>
      <c r="V82" s="23">
        <f>IF(COUNTA(A82:I82,K82:R82)=0,"",IF(OR(A82="",B82="",D82="",E82="",G82="",N82=""),"Revisar datos",IF(COUNTIF($A$6:$A$105,A82)&gt;1,"Revisar datos",IF(AND(H82&lt;&gt;"",I82&lt;&gt;"",I82&lt;H82),"Revisar datos",IF(AND(L82&lt;&gt;"",H82&lt;&gt;"",L82&lt;H82),"Revisar datos",IF(M82=A82,"Revisar datos",IF(AND(M82&lt;&gt;"",COUNTIF($A$6:$A$105,M82)=0),"Revisar datos",IF(AND(N82="Completada",O82&lt;&gt;1),"Revisar datos",IF(AND(N82="Completada",P82=""),"Revisar datos",IF(AND(P82&lt;&gt;"",N82&lt;&gt;"Completada"),"Revisar datos",IF(AND(D82="Visionado",Q82=""),"Revisar datos",IF(AND(OR(D82="Visionado",D82="Revisión"),R82=""),"Revisar datos","Correcto"))))))))))))</f>
        <v/>
      </c>
    </row>
    <row r="83" ht="31" customHeight="1">
      <c r="A83" s="17" t="n"/>
      <c r="B83" s="17" t="n"/>
      <c r="C83" s="17" t="n"/>
      <c r="D83" s="17" t="n"/>
      <c r="E83" s="17" t="n"/>
      <c r="F83" s="17" t="n"/>
      <c r="G83" s="17" t="n"/>
      <c r="H83" s="18" t="n"/>
      <c r="I83" s="18" t="n"/>
      <c r="J83" s="19">
        <f>IF(OR(H83="",I83=""),"",IF(I83&lt;H83,"",NETWORKDAYS.INTL(H83,I83,1,Listas!$H$2:$H$21)))</f>
        <v/>
      </c>
      <c r="K83" s="20" t="n"/>
      <c r="L83" s="18" t="n"/>
      <c r="M83" s="17" t="n"/>
      <c r="N83" s="17" t="n"/>
      <c r="O83" s="21" t="n"/>
      <c r="P83" s="18" t="n"/>
      <c r="Q83" s="17" t="n"/>
      <c r="R83" s="17" t="n"/>
      <c r="S83" s="22">
        <f>IF(K83="","",IF(OR(N83="Completada",N83="Cancelada"),0,MAX(0,K83*(1-IF(O83="",0,O83)))))</f>
        <v/>
      </c>
      <c r="T83" s="19">
        <f>IF(I83="","",IF(P83&lt;&gt;"",P83-I83,IF(OR(N83="Completada",N83="Cancelada",TODAY()&lt;=I83),"",TODAY()-I83)))</f>
        <v/>
      </c>
      <c r="U83" s="23">
        <f>IF(A83="","",IF(V83="Revisar datos","Revisar datos",IF(N83="Bloqueada","Bloqueada",IF(AND(N83&lt;&gt;"Completada",N83&lt;&gt;"Cancelada",I83&lt;&gt;"",TODAY()&gt;I83),"Retrasada",IF(AND(N83&lt;&gt;"Completada",N83&lt;&gt;"Cancelada",L83&lt;&gt;"",L83&gt;=TODAY(),L83&lt;=TODAY()+7),"Plazo próximo","En plazo")))))</f>
        <v/>
      </c>
      <c r="V83" s="23">
        <f>IF(COUNTA(A83:I83,K83:R83)=0,"",IF(OR(A83="",B83="",D83="",E83="",G83="",N83=""),"Revisar datos",IF(COUNTIF($A$6:$A$105,A83)&gt;1,"Revisar datos",IF(AND(H83&lt;&gt;"",I83&lt;&gt;"",I83&lt;H83),"Revisar datos",IF(AND(L83&lt;&gt;"",H83&lt;&gt;"",L83&lt;H83),"Revisar datos",IF(M83=A83,"Revisar datos",IF(AND(M83&lt;&gt;"",COUNTIF($A$6:$A$105,M83)=0),"Revisar datos",IF(AND(N83="Completada",O83&lt;&gt;1),"Revisar datos",IF(AND(N83="Completada",P83=""),"Revisar datos",IF(AND(P83&lt;&gt;"",N83&lt;&gt;"Completada"),"Revisar datos",IF(AND(D83="Visionado",Q83=""),"Revisar datos",IF(AND(OR(D83="Visionado",D83="Revisión"),R83=""),"Revisar datos","Correcto"))))))))))))</f>
        <v/>
      </c>
    </row>
    <row r="84" ht="31" customHeight="1">
      <c r="A84" s="17" t="n"/>
      <c r="B84" s="17" t="n"/>
      <c r="C84" s="17" t="n"/>
      <c r="D84" s="17" t="n"/>
      <c r="E84" s="17" t="n"/>
      <c r="F84" s="17" t="n"/>
      <c r="G84" s="17" t="n"/>
      <c r="H84" s="18" t="n"/>
      <c r="I84" s="18" t="n"/>
      <c r="J84" s="19">
        <f>IF(OR(H84="",I84=""),"",IF(I84&lt;H84,"",NETWORKDAYS.INTL(H84,I84,1,Listas!$H$2:$H$21)))</f>
        <v/>
      </c>
      <c r="K84" s="20" t="n"/>
      <c r="L84" s="18" t="n"/>
      <c r="M84" s="17" t="n"/>
      <c r="N84" s="17" t="n"/>
      <c r="O84" s="21" t="n"/>
      <c r="P84" s="18" t="n"/>
      <c r="Q84" s="17" t="n"/>
      <c r="R84" s="17" t="n"/>
      <c r="S84" s="22">
        <f>IF(K84="","",IF(OR(N84="Completada",N84="Cancelada"),0,MAX(0,K84*(1-IF(O84="",0,O84)))))</f>
        <v/>
      </c>
      <c r="T84" s="19">
        <f>IF(I84="","",IF(P84&lt;&gt;"",P84-I84,IF(OR(N84="Completada",N84="Cancelada",TODAY()&lt;=I84),"",TODAY()-I84)))</f>
        <v/>
      </c>
      <c r="U84" s="23">
        <f>IF(A84="","",IF(V84="Revisar datos","Revisar datos",IF(N84="Bloqueada","Bloqueada",IF(AND(N84&lt;&gt;"Completada",N84&lt;&gt;"Cancelada",I84&lt;&gt;"",TODAY()&gt;I84),"Retrasada",IF(AND(N84&lt;&gt;"Completada",N84&lt;&gt;"Cancelada",L84&lt;&gt;"",L84&gt;=TODAY(),L84&lt;=TODAY()+7),"Plazo próximo","En plazo")))))</f>
        <v/>
      </c>
      <c r="V84" s="23">
        <f>IF(COUNTA(A84:I84,K84:R84)=0,"",IF(OR(A84="",B84="",D84="",E84="",G84="",N84=""),"Revisar datos",IF(COUNTIF($A$6:$A$105,A84)&gt;1,"Revisar datos",IF(AND(H84&lt;&gt;"",I84&lt;&gt;"",I84&lt;H84),"Revisar datos",IF(AND(L84&lt;&gt;"",H84&lt;&gt;"",L84&lt;H84),"Revisar datos",IF(M84=A84,"Revisar datos",IF(AND(M84&lt;&gt;"",COUNTIF($A$6:$A$105,M84)=0),"Revisar datos",IF(AND(N84="Completada",O84&lt;&gt;1),"Revisar datos",IF(AND(N84="Completada",P84=""),"Revisar datos",IF(AND(P84&lt;&gt;"",N84&lt;&gt;"Completada"),"Revisar datos",IF(AND(D84="Visionado",Q84=""),"Revisar datos",IF(AND(OR(D84="Visionado",D84="Revisión"),R84=""),"Revisar datos","Correcto"))))))))))))</f>
        <v/>
      </c>
    </row>
    <row r="85" ht="31" customHeight="1">
      <c r="A85" s="17" t="n"/>
      <c r="B85" s="17" t="n"/>
      <c r="C85" s="17" t="n"/>
      <c r="D85" s="17" t="n"/>
      <c r="E85" s="17" t="n"/>
      <c r="F85" s="17" t="n"/>
      <c r="G85" s="17" t="n"/>
      <c r="H85" s="18" t="n"/>
      <c r="I85" s="18" t="n"/>
      <c r="J85" s="19">
        <f>IF(OR(H85="",I85=""),"",IF(I85&lt;H85,"",NETWORKDAYS.INTL(H85,I85,1,Listas!$H$2:$H$21)))</f>
        <v/>
      </c>
      <c r="K85" s="20" t="n"/>
      <c r="L85" s="18" t="n"/>
      <c r="M85" s="17" t="n"/>
      <c r="N85" s="17" t="n"/>
      <c r="O85" s="21" t="n"/>
      <c r="P85" s="18" t="n"/>
      <c r="Q85" s="17" t="n"/>
      <c r="R85" s="17" t="n"/>
      <c r="S85" s="22">
        <f>IF(K85="","",IF(OR(N85="Completada",N85="Cancelada"),0,MAX(0,K85*(1-IF(O85="",0,O85)))))</f>
        <v/>
      </c>
      <c r="T85" s="19">
        <f>IF(I85="","",IF(P85&lt;&gt;"",P85-I85,IF(OR(N85="Completada",N85="Cancelada",TODAY()&lt;=I85),"",TODAY()-I85)))</f>
        <v/>
      </c>
      <c r="U85" s="23">
        <f>IF(A85="","",IF(V85="Revisar datos","Revisar datos",IF(N85="Bloqueada","Bloqueada",IF(AND(N85&lt;&gt;"Completada",N85&lt;&gt;"Cancelada",I85&lt;&gt;"",TODAY()&gt;I85),"Retrasada",IF(AND(N85&lt;&gt;"Completada",N85&lt;&gt;"Cancelada",L85&lt;&gt;"",L85&gt;=TODAY(),L85&lt;=TODAY()+7),"Plazo próximo","En plazo")))))</f>
        <v/>
      </c>
      <c r="V85" s="23">
        <f>IF(COUNTA(A85:I85,K85:R85)=0,"",IF(OR(A85="",B85="",D85="",E85="",G85="",N85=""),"Revisar datos",IF(COUNTIF($A$6:$A$105,A85)&gt;1,"Revisar datos",IF(AND(H85&lt;&gt;"",I85&lt;&gt;"",I85&lt;H85),"Revisar datos",IF(AND(L85&lt;&gt;"",H85&lt;&gt;"",L85&lt;H85),"Revisar datos",IF(M85=A85,"Revisar datos",IF(AND(M85&lt;&gt;"",COUNTIF($A$6:$A$105,M85)=0),"Revisar datos",IF(AND(N85="Completada",O85&lt;&gt;1),"Revisar datos",IF(AND(N85="Completada",P85=""),"Revisar datos",IF(AND(P85&lt;&gt;"",N85&lt;&gt;"Completada"),"Revisar datos",IF(AND(D85="Visionado",Q85=""),"Revisar datos",IF(AND(OR(D85="Visionado",D85="Revisión"),R85=""),"Revisar datos","Correcto"))))))))))))</f>
        <v/>
      </c>
    </row>
    <row r="86" ht="31" customHeight="1">
      <c r="A86" s="17" t="n"/>
      <c r="B86" s="17" t="n"/>
      <c r="C86" s="17" t="n"/>
      <c r="D86" s="17" t="n"/>
      <c r="E86" s="17" t="n"/>
      <c r="F86" s="17" t="n"/>
      <c r="G86" s="17" t="n"/>
      <c r="H86" s="18" t="n"/>
      <c r="I86" s="18" t="n"/>
      <c r="J86" s="19">
        <f>IF(OR(H86="",I86=""),"",IF(I86&lt;H86,"",NETWORKDAYS.INTL(H86,I86,1,Listas!$H$2:$H$21)))</f>
        <v/>
      </c>
      <c r="K86" s="20" t="n"/>
      <c r="L86" s="18" t="n"/>
      <c r="M86" s="17" t="n"/>
      <c r="N86" s="17" t="n"/>
      <c r="O86" s="21" t="n"/>
      <c r="P86" s="18" t="n"/>
      <c r="Q86" s="17" t="n"/>
      <c r="R86" s="17" t="n"/>
      <c r="S86" s="22">
        <f>IF(K86="","",IF(OR(N86="Completada",N86="Cancelada"),0,MAX(0,K86*(1-IF(O86="",0,O86)))))</f>
        <v/>
      </c>
      <c r="T86" s="19">
        <f>IF(I86="","",IF(P86&lt;&gt;"",P86-I86,IF(OR(N86="Completada",N86="Cancelada",TODAY()&lt;=I86),"",TODAY()-I86)))</f>
        <v/>
      </c>
      <c r="U86" s="23">
        <f>IF(A86="","",IF(V86="Revisar datos","Revisar datos",IF(N86="Bloqueada","Bloqueada",IF(AND(N86&lt;&gt;"Completada",N86&lt;&gt;"Cancelada",I86&lt;&gt;"",TODAY()&gt;I86),"Retrasada",IF(AND(N86&lt;&gt;"Completada",N86&lt;&gt;"Cancelada",L86&lt;&gt;"",L86&gt;=TODAY(),L86&lt;=TODAY()+7),"Plazo próximo","En plazo")))))</f>
        <v/>
      </c>
      <c r="V86" s="23">
        <f>IF(COUNTA(A86:I86,K86:R86)=0,"",IF(OR(A86="",B86="",D86="",E86="",G86="",N86=""),"Revisar datos",IF(COUNTIF($A$6:$A$105,A86)&gt;1,"Revisar datos",IF(AND(H86&lt;&gt;"",I86&lt;&gt;"",I86&lt;H86),"Revisar datos",IF(AND(L86&lt;&gt;"",H86&lt;&gt;"",L86&lt;H86),"Revisar datos",IF(M86=A86,"Revisar datos",IF(AND(M86&lt;&gt;"",COUNTIF($A$6:$A$105,M86)=0),"Revisar datos",IF(AND(N86="Completada",O86&lt;&gt;1),"Revisar datos",IF(AND(N86="Completada",P86=""),"Revisar datos",IF(AND(P86&lt;&gt;"",N86&lt;&gt;"Completada"),"Revisar datos",IF(AND(D86="Visionado",Q86=""),"Revisar datos",IF(AND(OR(D86="Visionado",D86="Revisión"),R86=""),"Revisar datos","Correcto"))))))))))))</f>
        <v/>
      </c>
    </row>
    <row r="87" ht="31" customHeight="1">
      <c r="A87" s="17" t="n"/>
      <c r="B87" s="17" t="n"/>
      <c r="C87" s="17" t="n"/>
      <c r="D87" s="17" t="n"/>
      <c r="E87" s="17" t="n"/>
      <c r="F87" s="17" t="n"/>
      <c r="G87" s="17" t="n"/>
      <c r="H87" s="18" t="n"/>
      <c r="I87" s="18" t="n"/>
      <c r="J87" s="19">
        <f>IF(OR(H87="",I87=""),"",IF(I87&lt;H87,"",NETWORKDAYS.INTL(H87,I87,1,Listas!$H$2:$H$21)))</f>
        <v/>
      </c>
      <c r="K87" s="20" t="n"/>
      <c r="L87" s="18" t="n"/>
      <c r="M87" s="17" t="n"/>
      <c r="N87" s="17" t="n"/>
      <c r="O87" s="21" t="n"/>
      <c r="P87" s="18" t="n"/>
      <c r="Q87" s="17" t="n"/>
      <c r="R87" s="17" t="n"/>
      <c r="S87" s="22">
        <f>IF(K87="","",IF(OR(N87="Completada",N87="Cancelada"),0,MAX(0,K87*(1-IF(O87="",0,O87)))))</f>
        <v/>
      </c>
      <c r="T87" s="19">
        <f>IF(I87="","",IF(P87&lt;&gt;"",P87-I87,IF(OR(N87="Completada",N87="Cancelada",TODAY()&lt;=I87),"",TODAY()-I87)))</f>
        <v/>
      </c>
      <c r="U87" s="23">
        <f>IF(A87="","",IF(V87="Revisar datos","Revisar datos",IF(N87="Bloqueada","Bloqueada",IF(AND(N87&lt;&gt;"Completada",N87&lt;&gt;"Cancelada",I87&lt;&gt;"",TODAY()&gt;I87),"Retrasada",IF(AND(N87&lt;&gt;"Completada",N87&lt;&gt;"Cancelada",L87&lt;&gt;"",L87&gt;=TODAY(),L87&lt;=TODAY()+7),"Plazo próximo","En plazo")))))</f>
        <v/>
      </c>
      <c r="V87" s="23">
        <f>IF(COUNTA(A87:I87,K87:R87)=0,"",IF(OR(A87="",B87="",D87="",E87="",G87="",N87=""),"Revisar datos",IF(COUNTIF($A$6:$A$105,A87)&gt;1,"Revisar datos",IF(AND(H87&lt;&gt;"",I87&lt;&gt;"",I87&lt;H87),"Revisar datos",IF(AND(L87&lt;&gt;"",H87&lt;&gt;"",L87&lt;H87),"Revisar datos",IF(M87=A87,"Revisar datos",IF(AND(M87&lt;&gt;"",COUNTIF($A$6:$A$105,M87)=0),"Revisar datos",IF(AND(N87="Completada",O87&lt;&gt;1),"Revisar datos",IF(AND(N87="Completada",P87=""),"Revisar datos",IF(AND(P87&lt;&gt;"",N87&lt;&gt;"Completada"),"Revisar datos",IF(AND(D87="Visionado",Q87=""),"Revisar datos",IF(AND(OR(D87="Visionado",D87="Revisión"),R87=""),"Revisar datos","Correcto"))))))))))))</f>
        <v/>
      </c>
    </row>
    <row r="88" ht="31" customHeight="1">
      <c r="A88" s="17" t="n"/>
      <c r="B88" s="17" t="n"/>
      <c r="C88" s="17" t="n"/>
      <c r="D88" s="17" t="n"/>
      <c r="E88" s="17" t="n"/>
      <c r="F88" s="17" t="n"/>
      <c r="G88" s="17" t="n"/>
      <c r="H88" s="18" t="n"/>
      <c r="I88" s="18" t="n"/>
      <c r="J88" s="19">
        <f>IF(OR(H88="",I88=""),"",IF(I88&lt;H88,"",NETWORKDAYS.INTL(H88,I88,1,Listas!$H$2:$H$21)))</f>
        <v/>
      </c>
      <c r="K88" s="20" t="n"/>
      <c r="L88" s="18" t="n"/>
      <c r="M88" s="17" t="n"/>
      <c r="N88" s="17" t="n"/>
      <c r="O88" s="21" t="n"/>
      <c r="P88" s="18" t="n"/>
      <c r="Q88" s="17" t="n"/>
      <c r="R88" s="17" t="n"/>
      <c r="S88" s="22">
        <f>IF(K88="","",IF(OR(N88="Completada",N88="Cancelada"),0,MAX(0,K88*(1-IF(O88="",0,O88)))))</f>
        <v/>
      </c>
      <c r="T88" s="19">
        <f>IF(I88="","",IF(P88&lt;&gt;"",P88-I88,IF(OR(N88="Completada",N88="Cancelada",TODAY()&lt;=I88),"",TODAY()-I88)))</f>
        <v/>
      </c>
      <c r="U88" s="23">
        <f>IF(A88="","",IF(V88="Revisar datos","Revisar datos",IF(N88="Bloqueada","Bloqueada",IF(AND(N88&lt;&gt;"Completada",N88&lt;&gt;"Cancelada",I88&lt;&gt;"",TODAY()&gt;I88),"Retrasada",IF(AND(N88&lt;&gt;"Completada",N88&lt;&gt;"Cancelada",L88&lt;&gt;"",L88&gt;=TODAY(),L88&lt;=TODAY()+7),"Plazo próximo","En plazo")))))</f>
        <v/>
      </c>
      <c r="V88" s="23">
        <f>IF(COUNTA(A88:I88,K88:R88)=0,"",IF(OR(A88="",B88="",D88="",E88="",G88="",N88=""),"Revisar datos",IF(COUNTIF($A$6:$A$105,A88)&gt;1,"Revisar datos",IF(AND(H88&lt;&gt;"",I88&lt;&gt;"",I88&lt;H88),"Revisar datos",IF(AND(L88&lt;&gt;"",H88&lt;&gt;"",L88&lt;H88),"Revisar datos",IF(M88=A88,"Revisar datos",IF(AND(M88&lt;&gt;"",COUNTIF($A$6:$A$105,M88)=0),"Revisar datos",IF(AND(N88="Completada",O88&lt;&gt;1),"Revisar datos",IF(AND(N88="Completada",P88=""),"Revisar datos",IF(AND(P88&lt;&gt;"",N88&lt;&gt;"Completada"),"Revisar datos",IF(AND(D88="Visionado",Q88=""),"Revisar datos",IF(AND(OR(D88="Visionado",D88="Revisión"),R88=""),"Revisar datos","Correcto"))))))))))))</f>
        <v/>
      </c>
    </row>
    <row r="89" ht="31" customHeight="1">
      <c r="A89" s="17" t="n"/>
      <c r="B89" s="17" t="n"/>
      <c r="C89" s="17" t="n"/>
      <c r="D89" s="17" t="n"/>
      <c r="E89" s="17" t="n"/>
      <c r="F89" s="17" t="n"/>
      <c r="G89" s="17" t="n"/>
      <c r="H89" s="18" t="n"/>
      <c r="I89" s="18" t="n"/>
      <c r="J89" s="19">
        <f>IF(OR(H89="",I89=""),"",IF(I89&lt;H89,"",NETWORKDAYS.INTL(H89,I89,1,Listas!$H$2:$H$21)))</f>
        <v/>
      </c>
      <c r="K89" s="20" t="n"/>
      <c r="L89" s="18" t="n"/>
      <c r="M89" s="17" t="n"/>
      <c r="N89" s="17" t="n"/>
      <c r="O89" s="21" t="n"/>
      <c r="P89" s="18" t="n"/>
      <c r="Q89" s="17" t="n"/>
      <c r="R89" s="17" t="n"/>
      <c r="S89" s="22">
        <f>IF(K89="","",IF(OR(N89="Completada",N89="Cancelada"),0,MAX(0,K89*(1-IF(O89="",0,O89)))))</f>
        <v/>
      </c>
      <c r="T89" s="19">
        <f>IF(I89="","",IF(P89&lt;&gt;"",P89-I89,IF(OR(N89="Completada",N89="Cancelada",TODAY()&lt;=I89),"",TODAY()-I89)))</f>
        <v/>
      </c>
      <c r="U89" s="23">
        <f>IF(A89="","",IF(V89="Revisar datos","Revisar datos",IF(N89="Bloqueada","Bloqueada",IF(AND(N89&lt;&gt;"Completada",N89&lt;&gt;"Cancelada",I89&lt;&gt;"",TODAY()&gt;I89),"Retrasada",IF(AND(N89&lt;&gt;"Completada",N89&lt;&gt;"Cancelada",L89&lt;&gt;"",L89&gt;=TODAY(),L89&lt;=TODAY()+7),"Plazo próximo","En plazo")))))</f>
        <v/>
      </c>
      <c r="V89" s="23">
        <f>IF(COUNTA(A89:I89,K89:R89)=0,"",IF(OR(A89="",B89="",D89="",E89="",G89="",N89=""),"Revisar datos",IF(COUNTIF($A$6:$A$105,A89)&gt;1,"Revisar datos",IF(AND(H89&lt;&gt;"",I89&lt;&gt;"",I89&lt;H89),"Revisar datos",IF(AND(L89&lt;&gt;"",H89&lt;&gt;"",L89&lt;H89),"Revisar datos",IF(M89=A89,"Revisar datos",IF(AND(M89&lt;&gt;"",COUNTIF($A$6:$A$105,M89)=0),"Revisar datos",IF(AND(N89="Completada",O89&lt;&gt;1),"Revisar datos",IF(AND(N89="Completada",P89=""),"Revisar datos",IF(AND(P89&lt;&gt;"",N89&lt;&gt;"Completada"),"Revisar datos",IF(AND(D89="Visionado",Q89=""),"Revisar datos",IF(AND(OR(D89="Visionado",D89="Revisión"),R89=""),"Revisar datos","Correcto"))))))))))))</f>
        <v/>
      </c>
    </row>
    <row r="90" ht="31" customHeight="1">
      <c r="A90" s="17" t="n"/>
      <c r="B90" s="17" t="n"/>
      <c r="C90" s="17" t="n"/>
      <c r="D90" s="17" t="n"/>
      <c r="E90" s="17" t="n"/>
      <c r="F90" s="17" t="n"/>
      <c r="G90" s="17" t="n"/>
      <c r="H90" s="18" t="n"/>
      <c r="I90" s="18" t="n"/>
      <c r="J90" s="19">
        <f>IF(OR(H90="",I90=""),"",IF(I90&lt;H90,"",NETWORKDAYS.INTL(H90,I90,1,Listas!$H$2:$H$21)))</f>
        <v/>
      </c>
      <c r="K90" s="20" t="n"/>
      <c r="L90" s="18" t="n"/>
      <c r="M90" s="17" t="n"/>
      <c r="N90" s="17" t="n"/>
      <c r="O90" s="21" t="n"/>
      <c r="P90" s="18" t="n"/>
      <c r="Q90" s="17" t="n"/>
      <c r="R90" s="17" t="n"/>
      <c r="S90" s="22">
        <f>IF(K90="","",IF(OR(N90="Completada",N90="Cancelada"),0,MAX(0,K90*(1-IF(O90="",0,O90)))))</f>
        <v/>
      </c>
      <c r="T90" s="19">
        <f>IF(I90="","",IF(P90&lt;&gt;"",P90-I90,IF(OR(N90="Completada",N90="Cancelada",TODAY()&lt;=I90),"",TODAY()-I90)))</f>
        <v/>
      </c>
      <c r="U90" s="23">
        <f>IF(A90="","",IF(V90="Revisar datos","Revisar datos",IF(N90="Bloqueada","Bloqueada",IF(AND(N90&lt;&gt;"Completada",N90&lt;&gt;"Cancelada",I90&lt;&gt;"",TODAY()&gt;I90),"Retrasada",IF(AND(N90&lt;&gt;"Completada",N90&lt;&gt;"Cancelada",L90&lt;&gt;"",L90&gt;=TODAY(),L90&lt;=TODAY()+7),"Plazo próximo","En plazo")))))</f>
        <v/>
      </c>
      <c r="V90" s="23">
        <f>IF(COUNTA(A90:I90,K90:R90)=0,"",IF(OR(A90="",B90="",D90="",E90="",G90="",N90=""),"Revisar datos",IF(COUNTIF($A$6:$A$105,A90)&gt;1,"Revisar datos",IF(AND(H90&lt;&gt;"",I90&lt;&gt;"",I90&lt;H90),"Revisar datos",IF(AND(L90&lt;&gt;"",H90&lt;&gt;"",L90&lt;H90),"Revisar datos",IF(M90=A90,"Revisar datos",IF(AND(M90&lt;&gt;"",COUNTIF($A$6:$A$105,M90)=0),"Revisar datos",IF(AND(N90="Completada",O90&lt;&gt;1),"Revisar datos",IF(AND(N90="Completada",P90=""),"Revisar datos",IF(AND(P90&lt;&gt;"",N90&lt;&gt;"Completada"),"Revisar datos",IF(AND(D90="Visionado",Q90=""),"Revisar datos",IF(AND(OR(D90="Visionado",D90="Revisión"),R90=""),"Revisar datos","Correcto"))))))))))))</f>
        <v/>
      </c>
    </row>
    <row r="91" ht="31" customHeight="1">
      <c r="A91" s="17" t="n"/>
      <c r="B91" s="17" t="n"/>
      <c r="C91" s="17" t="n"/>
      <c r="D91" s="17" t="n"/>
      <c r="E91" s="17" t="n"/>
      <c r="F91" s="17" t="n"/>
      <c r="G91" s="17" t="n"/>
      <c r="H91" s="18" t="n"/>
      <c r="I91" s="18" t="n"/>
      <c r="J91" s="19">
        <f>IF(OR(H91="",I91=""),"",IF(I91&lt;H91,"",NETWORKDAYS.INTL(H91,I91,1,Listas!$H$2:$H$21)))</f>
        <v/>
      </c>
      <c r="K91" s="20" t="n"/>
      <c r="L91" s="18" t="n"/>
      <c r="M91" s="17" t="n"/>
      <c r="N91" s="17" t="n"/>
      <c r="O91" s="21" t="n"/>
      <c r="P91" s="18" t="n"/>
      <c r="Q91" s="17" t="n"/>
      <c r="R91" s="17" t="n"/>
      <c r="S91" s="22">
        <f>IF(K91="","",IF(OR(N91="Completada",N91="Cancelada"),0,MAX(0,K91*(1-IF(O91="",0,O91)))))</f>
        <v/>
      </c>
      <c r="T91" s="19">
        <f>IF(I91="","",IF(P91&lt;&gt;"",P91-I91,IF(OR(N91="Completada",N91="Cancelada",TODAY()&lt;=I91),"",TODAY()-I91)))</f>
        <v/>
      </c>
      <c r="U91" s="23">
        <f>IF(A91="","",IF(V91="Revisar datos","Revisar datos",IF(N91="Bloqueada","Bloqueada",IF(AND(N91&lt;&gt;"Completada",N91&lt;&gt;"Cancelada",I91&lt;&gt;"",TODAY()&gt;I91),"Retrasada",IF(AND(N91&lt;&gt;"Completada",N91&lt;&gt;"Cancelada",L91&lt;&gt;"",L91&gt;=TODAY(),L91&lt;=TODAY()+7),"Plazo próximo","En plazo")))))</f>
        <v/>
      </c>
      <c r="V91" s="23">
        <f>IF(COUNTA(A91:I91,K91:R91)=0,"",IF(OR(A91="",B91="",D91="",E91="",G91="",N91=""),"Revisar datos",IF(COUNTIF($A$6:$A$105,A91)&gt;1,"Revisar datos",IF(AND(H91&lt;&gt;"",I91&lt;&gt;"",I91&lt;H91),"Revisar datos",IF(AND(L91&lt;&gt;"",H91&lt;&gt;"",L91&lt;H91),"Revisar datos",IF(M91=A91,"Revisar datos",IF(AND(M91&lt;&gt;"",COUNTIF($A$6:$A$105,M91)=0),"Revisar datos",IF(AND(N91="Completada",O91&lt;&gt;1),"Revisar datos",IF(AND(N91="Completada",P91=""),"Revisar datos",IF(AND(P91&lt;&gt;"",N91&lt;&gt;"Completada"),"Revisar datos",IF(AND(D91="Visionado",Q91=""),"Revisar datos",IF(AND(OR(D91="Visionado",D91="Revisión"),R91=""),"Revisar datos","Correcto"))))))))))))</f>
        <v/>
      </c>
    </row>
    <row r="92" ht="31" customHeight="1">
      <c r="A92" s="17" t="n"/>
      <c r="B92" s="17" t="n"/>
      <c r="C92" s="17" t="n"/>
      <c r="D92" s="17" t="n"/>
      <c r="E92" s="17" t="n"/>
      <c r="F92" s="17" t="n"/>
      <c r="G92" s="17" t="n"/>
      <c r="H92" s="18" t="n"/>
      <c r="I92" s="18" t="n"/>
      <c r="J92" s="19">
        <f>IF(OR(H92="",I92=""),"",IF(I92&lt;H92,"",NETWORKDAYS.INTL(H92,I92,1,Listas!$H$2:$H$21)))</f>
        <v/>
      </c>
      <c r="K92" s="20" t="n"/>
      <c r="L92" s="18" t="n"/>
      <c r="M92" s="17" t="n"/>
      <c r="N92" s="17" t="n"/>
      <c r="O92" s="21" t="n"/>
      <c r="P92" s="18" t="n"/>
      <c r="Q92" s="17" t="n"/>
      <c r="R92" s="17" t="n"/>
      <c r="S92" s="22">
        <f>IF(K92="","",IF(OR(N92="Completada",N92="Cancelada"),0,MAX(0,K92*(1-IF(O92="",0,O92)))))</f>
        <v/>
      </c>
      <c r="T92" s="19">
        <f>IF(I92="","",IF(P92&lt;&gt;"",P92-I92,IF(OR(N92="Completada",N92="Cancelada",TODAY()&lt;=I92),"",TODAY()-I92)))</f>
        <v/>
      </c>
      <c r="U92" s="23">
        <f>IF(A92="","",IF(V92="Revisar datos","Revisar datos",IF(N92="Bloqueada","Bloqueada",IF(AND(N92&lt;&gt;"Completada",N92&lt;&gt;"Cancelada",I92&lt;&gt;"",TODAY()&gt;I92),"Retrasada",IF(AND(N92&lt;&gt;"Completada",N92&lt;&gt;"Cancelada",L92&lt;&gt;"",L92&gt;=TODAY(),L92&lt;=TODAY()+7),"Plazo próximo","En plazo")))))</f>
        <v/>
      </c>
      <c r="V92" s="23">
        <f>IF(COUNTA(A92:I92,K92:R92)=0,"",IF(OR(A92="",B92="",D92="",E92="",G92="",N92=""),"Revisar datos",IF(COUNTIF($A$6:$A$105,A92)&gt;1,"Revisar datos",IF(AND(H92&lt;&gt;"",I92&lt;&gt;"",I92&lt;H92),"Revisar datos",IF(AND(L92&lt;&gt;"",H92&lt;&gt;"",L92&lt;H92),"Revisar datos",IF(M92=A92,"Revisar datos",IF(AND(M92&lt;&gt;"",COUNTIF($A$6:$A$105,M92)=0),"Revisar datos",IF(AND(N92="Completada",O92&lt;&gt;1),"Revisar datos",IF(AND(N92="Completada",P92=""),"Revisar datos",IF(AND(P92&lt;&gt;"",N92&lt;&gt;"Completada"),"Revisar datos",IF(AND(D92="Visionado",Q92=""),"Revisar datos",IF(AND(OR(D92="Visionado",D92="Revisión"),R92=""),"Revisar datos","Correcto"))))))))))))</f>
        <v/>
      </c>
    </row>
    <row r="93" ht="31" customHeight="1">
      <c r="A93" s="17" t="n"/>
      <c r="B93" s="17" t="n"/>
      <c r="C93" s="17" t="n"/>
      <c r="D93" s="17" t="n"/>
      <c r="E93" s="17" t="n"/>
      <c r="F93" s="17" t="n"/>
      <c r="G93" s="17" t="n"/>
      <c r="H93" s="18" t="n"/>
      <c r="I93" s="18" t="n"/>
      <c r="J93" s="19">
        <f>IF(OR(H93="",I93=""),"",IF(I93&lt;H93,"",NETWORKDAYS.INTL(H93,I93,1,Listas!$H$2:$H$21)))</f>
        <v/>
      </c>
      <c r="K93" s="20" t="n"/>
      <c r="L93" s="18" t="n"/>
      <c r="M93" s="17" t="n"/>
      <c r="N93" s="17" t="n"/>
      <c r="O93" s="21" t="n"/>
      <c r="P93" s="18" t="n"/>
      <c r="Q93" s="17" t="n"/>
      <c r="R93" s="17" t="n"/>
      <c r="S93" s="22">
        <f>IF(K93="","",IF(OR(N93="Completada",N93="Cancelada"),0,MAX(0,K93*(1-IF(O93="",0,O93)))))</f>
        <v/>
      </c>
      <c r="T93" s="19">
        <f>IF(I93="","",IF(P93&lt;&gt;"",P93-I93,IF(OR(N93="Completada",N93="Cancelada",TODAY()&lt;=I93),"",TODAY()-I93)))</f>
        <v/>
      </c>
      <c r="U93" s="23">
        <f>IF(A93="","",IF(V93="Revisar datos","Revisar datos",IF(N93="Bloqueada","Bloqueada",IF(AND(N93&lt;&gt;"Completada",N93&lt;&gt;"Cancelada",I93&lt;&gt;"",TODAY()&gt;I93),"Retrasada",IF(AND(N93&lt;&gt;"Completada",N93&lt;&gt;"Cancelada",L93&lt;&gt;"",L93&gt;=TODAY(),L93&lt;=TODAY()+7),"Plazo próximo","En plazo")))))</f>
        <v/>
      </c>
      <c r="V93" s="23">
        <f>IF(COUNTA(A93:I93,K93:R93)=0,"",IF(OR(A93="",B93="",D93="",E93="",G93="",N93=""),"Revisar datos",IF(COUNTIF($A$6:$A$105,A93)&gt;1,"Revisar datos",IF(AND(H93&lt;&gt;"",I93&lt;&gt;"",I93&lt;H93),"Revisar datos",IF(AND(L93&lt;&gt;"",H93&lt;&gt;"",L93&lt;H93),"Revisar datos",IF(M93=A93,"Revisar datos",IF(AND(M93&lt;&gt;"",COUNTIF($A$6:$A$105,M93)=0),"Revisar datos",IF(AND(N93="Completada",O93&lt;&gt;1),"Revisar datos",IF(AND(N93="Completada",P93=""),"Revisar datos",IF(AND(P93&lt;&gt;"",N93&lt;&gt;"Completada"),"Revisar datos",IF(AND(D93="Visionado",Q93=""),"Revisar datos",IF(AND(OR(D93="Visionado",D93="Revisión"),R93=""),"Revisar datos","Correcto"))))))))))))</f>
        <v/>
      </c>
    </row>
    <row r="94" ht="31" customHeight="1">
      <c r="A94" s="17" t="n"/>
      <c r="B94" s="17" t="n"/>
      <c r="C94" s="17" t="n"/>
      <c r="D94" s="17" t="n"/>
      <c r="E94" s="17" t="n"/>
      <c r="F94" s="17" t="n"/>
      <c r="G94" s="17" t="n"/>
      <c r="H94" s="18" t="n"/>
      <c r="I94" s="18" t="n"/>
      <c r="J94" s="19">
        <f>IF(OR(H94="",I94=""),"",IF(I94&lt;H94,"",NETWORKDAYS.INTL(H94,I94,1,Listas!$H$2:$H$21)))</f>
        <v/>
      </c>
      <c r="K94" s="20" t="n"/>
      <c r="L94" s="18" t="n"/>
      <c r="M94" s="17" t="n"/>
      <c r="N94" s="17" t="n"/>
      <c r="O94" s="21" t="n"/>
      <c r="P94" s="18" t="n"/>
      <c r="Q94" s="17" t="n"/>
      <c r="R94" s="17" t="n"/>
      <c r="S94" s="22">
        <f>IF(K94="","",IF(OR(N94="Completada",N94="Cancelada"),0,MAX(0,K94*(1-IF(O94="",0,O94)))))</f>
        <v/>
      </c>
      <c r="T94" s="19">
        <f>IF(I94="","",IF(P94&lt;&gt;"",P94-I94,IF(OR(N94="Completada",N94="Cancelada",TODAY()&lt;=I94),"",TODAY()-I94)))</f>
        <v/>
      </c>
      <c r="U94" s="23">
        <f>IF(A94="","",IF(V94="Revisar datos","Revisar datos",IF(N94="Bloqueada","Bloqueada",IF(AND(N94&lt;&gt;"Completada",N94&lt;&gt;"Cancelada",I94&lt;&gt;"",TODAY()&gt;I94),"Retrasada",IF(AND(N94&lt;&gt;"Completada",N94&lt;&gt;"Cancelada",L94&lt;&gt;"",L94&gt;=TODAY(),L94&lt;=TODAY()+7),"Plazo próximo","En plazo")))))</f>
        <v/>
      </c>
      <c r="V94" s="23">
        <f>IF(COUNTA(A94:I94,K94:R94)=0,"",IF(OR(A94="",B94="",D94="",E94="",G94="",N94=""),"Revisar datos",IF(COUNTIF($A$6:$A$105,A94)&gt;1,"Revisar datos",IF(AND(H94&lt;&gt;"",I94&lt;&gt;"",I94&lt;H94),"Revisar datos",IF(AND(L94&lt;&gt;"",H94&lt;&gt;"",L94&lt;H94),"Revisar datos",IF(M94=A94,"Revisar datos",IF(AND(M94&lt;&gt;"",COUNTIF($A$6:$A$105,M94)=0),"Revisar datos",IF(AND(N94="Completada",O94&lt;&gt;1),"Revisar datos",IF(AND(N94="Completada",P94=""),"Revisar datos",IF(AND(P94&lt;&gt;"",N94&lt;&gt;"Completada"),"Revisar datos",IF(AND(D94="Visionado",Q94=""),"Revisar datos",IF(AND(OR(D94="Visionado",D94="Revisión"),R94=""),"Revisar datos","Correcto"))))))))))))</f>
        <v/>
      </c>
    </row>
    <row r="95" ht="31" customHeight="1">
      <c r="A95" s="17" t="n"/>
      <c r="B95" s="17" t="n"/>
      <c r="C95" s="17" t="n"/>
      <c r="D95" s="17" t="n"/>
      <c r="E95" s="17" t="n"/>
      <c r="F95" s="17" t="n"/>
      <c r="G95" s="17" t="n"/>
      <c r="H95" s="18" t="n"/>
      <c r="I95" s="18" t="n"/>
      <c r="J95" s="19">
        <f>IF(OR(H95="",I95=""),"",IF(I95&lt;H95,"",NETWORKDAYS.INTL(H95,I95,1,Listas!$H$2:$H$21)))</f>
        <v/>
      </c>
      <c r="K95" s="20" t="n"/>
      <c r="L95" s="18" t="n"/>
      <c r="M95" s="17" t="n"/>
      <c r="N95" s="17" t="n"/>
      <c r="O95" s="21" t="n"/>
      <c r="P95" s="18" t="n"/>
      <c r="Q95" s="17" t="n"/>
      <c r="R95" s="17" t="n"/>
      <c r="S95" s="22">
        <f>IF(K95="","",IF(OR(N95="Completada",N95="Cancelada"),0,MAX(0,K95*(1-IF(O95="",0,O95)))))</f>
        <v/>
      </c>
      <c r="T95" s="19">
        <f>IF(I95="","",IF(P95&lt;&gt;"",P95-I95,IF(OR(N95="Completada",N95="Cancelada",TODAY()&lt;=I95),"",TODAY()-I95)))</f>
        <v/>
      </c>
      <c r="U95" s="23">
        <f>IF(A95="","",IF(V95="Revisar datos","Revisar datos",IF(N95="Bloqueada","Bloqueada",IF(AND(N95&lt;&gt;"Completada",N95&lt;&gt;"Cancelada",I95&lt;&gt;"",TODAY()&gt;I95),"Retrasada",IF(AND(N95&lt;&gt;"Completada",N95&lt;&gt;"Cancelada",L95&lt;&gt;"",L95&gt;=TODAY(),L95&lt;=TODAY()+7),"Plazo próximo","En plazo")))))</f>
        <v/>
      </c>
      <c r="V95" s="23">
        <f>IF(COUNTA(A95:I95,K95:R95)=0,"",IF(OR(A95="",B95="",D95="",E95="",G95="",N95=""),"Revisar datos",IF(COUNTIF($A$6:$A$105,A95)&gt;1,"Revisar datos",IF(AND(H95&lt;&gt;"",I95&lt;&gt;"",I95&lt;H95),"Revisar datos",IF(AND(L95&lt;&gt;"",H95&lt;&gt;"",L95&lt;H95),"Revisar datos",IF(M95=A95,"Revisar datos",IF(AND(M95&lt;&gt;"",COUNTIF($A$6:$A$105,M95)=0),"Revisar datos",IF(AND(N95="Completada",O95&lt;&gt;1),"Revisar datos",IF(AND(N95="Completada",P95=""),"Revisar datos",IF(AND(P95&lt;&gt;"",N95&lt;&gt;"Completada"),"Revisar datos",IF(AND(D95="Visionado",Q95=""),"Revisar datos",IF(AND(OR(D95="Visionado",D95="Revisión"),R95=""),"Revisar datos","Correcto"))))))))))))</f>
        <v/>
      </c>
    </row>
    <row r="96" ht="31" customHeight="1">
      <c r="A96" s="17" t="n"/>
      <c r="B96" s="17" t="n"/>
      <c r="C96" s="17" t="n"/>
      <c r="D96" s="17" t="n"/>
      <c r="E96" s="17" t="n"/>
      <c r="F96" s="17" t="n"/>
      <c r="G96" s="17" t="n"/>
      <c r="H96" s="18" t="n"/>
      <c r="I96" s="18" t="n"/>
      <c r="J96" s="19">
        <f>IF(OR(H96="",I96=""),"",IF(I96&lt;H96,"",NETWORKDAYS.INTL(H96,I96,1,Listas!$H$2:$H$21)))</f>
        <v/>
      </c>
      <c r="K96" s="20" t="n"/>
      <c r="L96" s="18" t="n"/>
      <c r="M96" s="17" t="n"/>
      <c r="N96" s="17" t="n"/>
      <c r="O96" s="21" t="n"/>
      <c r="P96" s="18" t="n"/>
      <c r="Q96" s="17" t="n"/>
      <c r="R96" s="17" t="n"/>
      <c r="S96" s="22">
        <f>IF(K96="","",IF(OR(N96="Completada",N96="Cancelada"),0,MAX(0,K96*(1-IF(O96="",0,O96)))))</f>
        <v/>
      </c>
      <c r="T96" s="19">
        <f>IF(I96="","",IF(P96&lt;&gt;"",P96-I96,IF(OR(N96="Completada",N96="Cancelada",TODAY()&lt;=I96),"",TODAY()-I96)))</f>
        <v/>
      </c>
      <c r="U96" s="23">
        <f>IF(A96="","",IF(V96="Revisar datos","Revisar datos",IF(N96="Bloqueada","Bloqueada",IF(AND(N96&lt;&gt;"Completada",N96&lt;&gt;"Cancelada",I96&lt;&gt;"",TODAY()&gt;I96),"Retrasada",IF(AND(N96&lt;&gt;"Completada",N96&lt;&gt;"Cancelada",L96&lt;&gt;"",L96&gt;=TODAY(),L96&lt;=TODAY()+7),"Plazo próximo","En plazo")))))</f>
        <v/>
      </c>
      <c r="V96" s="23">
        <f>IF(COUNTA(A96:I96,K96:R96)=0,"",IF(OR(A96="",B96="",D96="",E96="",G96="",N96=""),"Revisar datos",IF(COUNTIF($A$6:$A$105,A96)&gt;1,"Revisar datos",IF(AND(H96&lt;&gt;"",I96&lt;&gt;"",I96&lt;H96),"Revisar datos",IF(AND(L96&lt;&gt;"",H96&lt;&gt;"",L96&lt;H96),"Revisar datos",IF(M96=A96,"Revisar datos",IF(AND(M96&lt;&gt;"",COUNTIF($A$6:$A$105,M96)=0),"Revisar datos",IF(AND(N96="Completada",O96&lt;&gt;1),"Revisar datos",IF(AND(N96="Completada",P96=""),"Revisar datos",IF(AND(P96&lt;&gt;"",N96&lt;&gt;"Completada"),"Revisar datos",IF(AND(D96="Visionado",Q96=""),"Revisar datos",IF(AND(OR(D96="Visionado",D96="Revisión"),R96=""),"Revisar datos","Correcto"))))))))))))</f>
        <v/>
      </c>
    </row>
    <row r="97" ht="31" customHeight="1">
      <c r="A97" s="17" t="n"/>
      <c r="B97" s="17" t="n"/>
      <c r="C97" s="17" t="n"/>
      <c r="D97" s="17" t="n"/>
      <c r="E97" s="17" t="n"/>
      <c r="F97" s="17" t="n"/>
      <c r="G97" s="17" t="n"/>
      <c r="H97" s="18" t="n"/>
      <c r="I97" s="18" t="n"/>
      <c r="J97" s="19">
        <f>IF(OR(H97="",I97=""),"",IF(I97&lt;H97,"",NETWORKDAYS.INTL(H97,I97,1,Listas!$H$2:$H$21)))</f>
        <v/>
      </c>
      <c r="K97" s="20" t="n"/>
      <c r="L97" s="18" t="n"/>
      <c r="M97" s="17" t="n"/>
      <c r="N97" s="17" t="n"/>
      <c r="O97" s="21" t="n"/>
      <c r="P97" s="18" t="n"/>
      <c r="Q97" s="17" t="n"/>
      <c r="R97" s="17" t="n"/>
      <c r="S97" s="22">
        <f>IF(K97="","",IF(OR(N97="Completada",N97="Cancelada"),0,MAX(0,K97*(1-IF(O97="",0,O97)))))</f>
        <v/>
      </c>
      <c r="T97" s="19">
        <f>IF(I97="","",IF(P97&lt;&gt;"",P97-I97,IF(OR(N97="Completada",N97="Cancelada",TODAY()&lt;=I97),"",TODAY()-I97)))</f>
        <v/>
      </c>
      <c r="U97" s="23">
        <f>IF(A97="","",IF(V97="Revisar datos","Revisar datos",IF(N97="Bloqueada","Bloqueada",IF(AND(N97&lt;&gt;"Completada",N97&lt;&gt;"Cancelada",I97&lt;&gt;"",TODAY()&gt;I97),"Retrasada",IF(AND(N97&lt;&gt;"Completada",N97&lt;&gt;"Cancelada",L97&lt;&gt;"",L97&gt;=TODAY(),L97&lt;=TODAY()+7),"Plazo próximo","En plazo")))))</f>
        <v/>
      </c>
      <c r="V97" s="23">
        <f>IF(COUNTA(A97:I97,K97:R97)=0,"",IF(OR(A97="",B97="",D97="",E97="",G97="",N97=""),"Revisar datos",IF(COUNTIF($A$6:$A$105,A97)&gt;1,"Revisar datos",IF(AND(H97&lt;&gt;"",I97&lt;&gt;"",I97&lt;H97),"Revisar datos",IF(AND(L97&lt;&gt;"",H97&lt;&gt;"",L97&lt;H97),"Revisar datos",IF(M97=A97,"Revisar datos",IF(AND(M97&lt;&gt;"",COUNTIF($A$6:$A$105,M97)=0),"Revisar datos",IF(AND(N97="Completada",O97&lt;&gt;1),"Revisar datos",IF(AND(N97="Completada",P97=""),"Revisar datos",IF(AND(P97&lt;&gt;"",N97&lt;&gt;"Completada"),"Revisar datos",IF(AND(D97="Visionado",Q97=""),"Revisar datos",IF(AND(OR(D97="Visionado",D97="Revisión"),R97=""),"Revisar datos","Correcto"))))))))))))</f>
        <v/>
      </c>
    </row>
    <row r="98" ht="31" customHeight="1">
      <c r="A98" s="17" t="n"/>
      <c r="B98" s="17" t="n"/>
      <c r="C98" s="17" t="n"/>
      <c r="D98" s="17" t="n"/>
      <c r="E98" s="17" t="n"/>
      <c r="F98" s="17" t="n"/>
      <c r="G98" s="17" t="n"/>
      <c r="H98" s="18" t="n"/>
      <c r="I98" s="18" t="n"/>
      <c r="J98" s="19">
        <f>IF(OR(H98="",I98=""),"",IF(I98&lt;H98,"",NETWORKDAYS.INTL(H98,I98,1,Listas!$H$2:$H$21)))</f>
        <v/>
      </c>
      <c r="K98" s="20" t="n"/>
      <c r="L98" s="18" t="n"/>
      <c r="M98" s="17" t="n"/>
      <c r="N98" s="17" t="n"/>
      <c r="O98" s="21" t="n"/>
      <c r="P98" s="18" t="n"/>
      <c r="Q98" s="17" t="n"/>
      <c r="R98" s="17" t="n"/>
      <c r="S98" s="22">
        <f>IF(K98="","",IF(OR(N98="Completada",N98="Cancelada"),0,MAX(0,K98*(1-IF(O98="",0,O98)))))</f>
        <v/>
      </c>
      <c r="T98" s="19">
        <f>IF(I98="","",IF(P98&lt;&gt;"",P98-I98,IF(OR(N98="Completada",N98="Cancelada",TODAY()&lt;=I98),"",TODAY()-I98)))</f>
        <v/>
      </c>
      <c r="U98" s="23">
        <f>IF(A98="","",IF(V98="Revisar datos","Revisar datos",IF(N98="Bloqueada","Bloqueada",IF(AND(N98&lt;&gt;"Completada",N98&lt;&gt;"Cancelada",I98&lt;&gt;"",TODAY()&gt;I98),"Retrasada",IF(AND(N98&lt;&gt;"Completada",N98&lt;&gt;"Cancelada",L98&lt;&gt;"",L98&gt;=TODAY(),L98&lt;=TODAY()+7),"Plazo próximo","En plazo")))))</f>
        <v/>
      </c>
      <c r="V98" s="23">
        <f>IF(COUNTA(A98:I98,K98:R98)=0,"",IF(OR(A98="",B98="",D98="",E98="",G98="",N98=""),"Revisar datos",IF(COUNTIF($A$6:$A$105,A98)&gt;1,"Revisar datos",IF(AND(H98&lt;&gt;"",I98&lt;&gt;"",I98&lt;H98),"Revisar datos",IF(AND(L98&lt;&gt;"",H98&lt;&gt;"",L98&lt;H98),"Revisar datos",IF(M98=A98,"Revisar datos",IF(AND(M98&lt;&gt;"",COUNTIF($A$6:$A$105,M98)=0),"Revisar datos",IF(AND(N98="Completada",O98&lt;&gt;1),"Revisar datos",IF(AND(N98="Completada",P98=""),"Revisar datos",IF(AND(P98&lt;&gt;"",N98&lt;&gt;"Completada"),"Revisar datos",IF(AND(D98="Visionado",Q98=""),"Revisar datos",IF(AND(OR(D98="Visionado",D98="Revisión"),R98=""),"Revisar datos","Correcto"))))))))))))</f>
        <v/>
      </c>
    </row>
    <row r="99" ht="31" customHeight="1">
      <c r="A99" s="17" t="n"/>
      <c r="B99" s="17" t="n"/>
      <c r="C99" s="17" t="n"/>
      <c r="D99" s="17" t="n"/>
      <c r="E99" s="17" t="n"/>
      <c r="F99" s="17" t="n"/>
      <c r="G99" s="17" t="n"/>
      <c r="H99" s="18" t="n"/>
      <c r="I99" s="18" t="n"/>
      <c r="J99" s="19">
        <f>IF(OR(H99="",I99=""),"",IF(I99&lt;H99,"",NETWORKDAYS.INTL(H99,I99,1,Listas!$H$2:$H$21)))</f>
        <v/>
      </c>
      <c r="K99" s="20" t="n"/>
      <c r="L99" s="18" t="n"/>
      <c r="M99" s="17" t="n"/>
      <c r="N99" s="17" t="n"/>
      <c r="O99" s="21" t="n"/>
      <c r="P99" s="18" t="n"/>
      <c r="Q99" s="17" t="n"/>
      <c r="R99" s="17" t="n"/>
      <c r="S99" s="22">
        <f>IF(K99="","",IF(OR(N99="Completada",N99="Cancelada"),0,MAX(0,K99*(1-IF(O99="",0,O99)))))</f>
        <v/>
      </c>
      <c r="T99" s="19">
        <f>IF(I99="","",IF(P99&lt;&gt;"",P99-I99,IF(OR(N99="Completada",N99="Cancelada",TODAY()&lt;=I99),"",TODAY()-I99)))</f>
        <v/>
      </c>
      <c r="U99" s="23">
        <f>IF(A99="","",IF(V99="Revisar datos","Revisar datos",IF(N99="Bloqueada","Bloqueada",IF(AND(N99&lt;&gt;"Completada",N99&lt;&gt;"Cancelada",I99&lt;&gt;"",TODAY()&gt;I99),"Retrasada",IF(AND(N99&lt;&gt;"Completada",N99&lt;&gt;"Cancelada",L99&lt;&gt;"",L99&gt;=TODAY(),L99&lt;=TODAY()+7),"Plazo próximo","En plazo")))))</f>
        <v/>
      </c>
      <c r="V99" s="23">
        <f>IF(COUNTA(A99:I99,K99:R99)=0,"",IF(OR(A99="",B99="",D99="",E99="",G99="",N99=""),"Revisar datos",IF(COUNTIF($A$6:$A$105,A99)&gt;1,"Revisar datos",IF(AND(H99&lt;&gt;"",I99&lt;&gt;"",I99&lt;H99),"Revisar datos",IF(AND(L99&lt;&gt;"",H99&lt;&gt;"",L99&lt;H99),"Revisar datos",IF(M99=A99,"Revisar datos",IF(AND(M99&lt;&gt;"",COUNTIF($A$6:$A$105,M99)=0),"Revisar datos",IF(AND(N99="Completada",O99&lt;&gt;1),"Revisar datos",IF(AND(N99="Completada",P99=""),"Revisar datos",IF(AND(P99&lt;&gt;"",N99&lt;&gt;"Completada"),"Revisar datos",IF(AND(D99="Visionado",Q99=""),"Revisar datos",IF(AND(OR(D99="Visionado",D99="Revisión"),R99=""),"Revisar datos","Correcto"))))))))))))</f>
        <v/>
      </c>
    </row>
    <row r="100" ht="31" customHeight="1">
      <c r="A100" s="17" t="n"/>
      <c r="B100" s="17" t="n"/>
      <c r="C100" s="17" t="n"/>
      <c r="D100" s="17" t="n"/>
      <c r="E100" s="17" t="n"/>
      <c r="F100" s="17" t="n"/>
      <c r="G100" s="17" t="n"/>
      <c r="H100" s="18" t="n"/>
      <c r="I100" s="18" t="n"/>
      <c r="J100" s="19">
        <f>IF(OR(H100="",I100=""),"",IF(I100&lt;H100,"",NETWORKDAYS.INTL(H100,I100,1,Listas!$H$2:$H$21)))</f>
        <v/>
      </c>
      <c r="K100" s="20" t="n"/>
      <c r="L100" s="18" t="n"/>
      <c r="M100" s="17" t="n"/>
      <c r="N100" s="17" t="n"/>
      <c r="O100" s="21" t="n"/>
      <c r="P100" s="18" t="n"/>
      <c r="Q100" s="17" t="n"/>
      <c r="R100" s="17" t="n"/>
      <c r="S100" s="22">
        <f>IF(K100="","",IF(OR(N100="Completada",N100="Cancelada"),0,MAX(0,K100*(1-IF(O100="",0,O100)))))</f>
        <v/>
      </c>
      <c r="T100" s="19">
        <f>IF(I100="","",IF(P100&lt;&gt;"",P100-I100,IF(OR(N100="Completada",N100="Cancelada",TODAY()&lt;=I100),"",TODAY()-I100)))</f>
        <v/>
      </c>
      <c r="U100" s="23">
        <f>IF(A100="","",IF(V100="Revisar datos","Revisar datos",IF(N100="Bloqueada","Bloqueada",IF(AND(N100&lt;&gt;"Completada",N100&lt;&gt;"Cancelada",I100&lt;&gt;"",TODAY()&gt;I100),"Retrasada",IF(AND(N100&lt;&gt;"Completada",N100&lt;&gt;"Cancelada",L100&lt;&gt;"",L100&gt;=TODAY(),L100&lt;=TODAY()+7),"Plazo próximo","En plazo")))))</f>
        <v/>
      </c>
      <c r="V100" s="23">
        <f>IF(COUNTA(A100:I100,K100:R100)=0,"",IF(OR(A100="",B100="",D100="",E100="",G100="",N100=""),"Revisar datos",IF(COUNTIF($A$6:$A$105,A100)&gt;1,"Revisar datos",IF(AND(H100&lt;&gt;"",I100&lt;&gt;"",I100&lt;H100),"Revisar datos",IF(AND(L100&lt;&gt;"",H100&lt;&gt;"",L100&lt;H100),"Revisar datos",IF(M100=A100,"Revisar datos",IF(AND(M100&lt;&gt;"",COUNTIF($A$6:$A$105,M100)=0),"Revisar datos",IF(AND(N100="Completada",O100&lt;&gt;1),"Revisar datos",IF(AND(N100="Completada",P100=""),"Revisar datos",IF(AND(P100&lt;&gt;"",N100&lt;&gt;"Completada"),"Revisar datos",IF(AND(D100="Visionado",Q100=""),"Revisar datos",IF(AND(OR(D100="Visionado",D100="Revisión"),R100=""),"Revisar datos","Correcto"))))))))))))</f>
        <v/>
      </c>
    </row>
    <row r="101" ht="31" customHeight="1">
      <c r="A101" s="17" t="n"/>
      <c r="B101" s="17" t="n"/>
      <c r="C101" s="17" t="n"/>
      <c r="D101" s="17" t="n"/>
      <c r="E101" s="17" t="n"/>
      <c r="F101" s="17" t="n"/>
      <c r="G101" s="17" t="n"/>
      <c r="H101" s="18" t="n"/>
      <c r="I101" s="18" t="n"/>
      <c r="J101" s="19">
        <f>IF(OR(H101="",I101=""),"",IF(I101&lt;H101,"",NETWORKDAYS.INTL(H101,I101,1,Listas!$H$2:$H$21)))</f>
        <v/>
      </c>
      <c r="K101" s="20" t="n"/>
      <c r="L101" s="18" t="n"/>
      <c r="M101" s="17" t="n"/>
      <c r="N101" s="17" t="n"/>
      <c r="O101" s="21" t="n"/>
      <c r="P101" s="18" t="n"/>
      <c r="Q101" s="17" t="n"/>
      <c r="R101" s="17" t="n"/>
      <c r="S101" s="22">
        <f>IF(K101="","",IF(OR(N101="Completada",N101="Cancelada"),0,MAX(0,K101*(1-IF(O101="",0,O101)))))</f>
        <v/>
      </c>
      <c r="T101" s="19">
        <f>IF(I101="","",IF(P101&lt;&gt;"",P101-I101,IF(OR(N101="Completada",N101="Cancelada",TODAY()&lt;=I101),"",TODAY()-I101)))</f>
        <v/>
      </c>
      <c r="U101" s="23">
        <f>IF(A101="","",IF(V101="Revisar datos","Revisar datos",IF(N101="Bloqueada","Bloqueada",IF(AND(N101&lt;&gt;"Completada",N101&lt;&gt;"Cancelada",I101&lt;&gt;"",TODAY()&gt;I101),"Retrasada",IF(AND(N101&lt;&gt;"Completada",N101&lt;&gt;"Cancelada",L101&lt;&gt;"",L101&gt;=TODAY(),L101&lt;=TODAY()+7),"Plazo próximo","En plazo")))))</f>
        <v/>
      </c>
      <c r="V101" s="23">
        <f>IF(COUNTA(A101:I101,K101:R101)=0,"",IF(OR(A101="",B101="",D101="",E101="",G101="",N101=""),"Revisar datos",IF(COUNTIF($A$6:$A$105,A101)&gt;1,"Revisar datos",IF(AND(H101&lt;&gt;"",I101&lt;&gt;"",I101&lt;H101),"Revisar datos",IF(AND(L101&lt;&gt;"",H101&lt;&gt;"",L101&lt;H101),"Revisar datos",IF(M101=A101,"Revisar datos",IF(AND(M101&lt;&gt;"",COUNTIF($A$6:$A$105,M101)=0),"Revisar datos",IF(AND(N101="Completada",O101&lt;&gt;1),"Revisar datos",IF(AND(N101="Completada",P101=""),"Revisar datos",IF(AND(P101&lt;&gt;"",N101&lt;&gt;"Completada"),"Revisar datos",IF(AND(D101="Visionado",Q101=""),"Revisar datos",IF(AND(OR(D101="Visionado",D101="Revisión"),R101=""),"Revisar datos","Correcto"))))))))))))</f>
        <v/>
      </c>
    </row>
    <row r="102" ht="31" customHeight="1">
      <c r="A102" s="17" t="n"/>
      <c r="B102" s="17" t="n"/>
      <c r="C102" s="17" t="n"/>
      <c r="D102" s="17" t="n"/>
      <c r="E102" s="17" t="n"/>
      <c r="F102" s="17" t="n"/>
      <c r="G102" s="17" t="n"/>
      <c r="H102" s="18" t="n"/>
      <c r="I102" s="18" t="n"/>
      <c r="J102" s="19">
        <f>IF(OR(H102="",I102=""),"",IF(I102&lt;H102,"",NETWORKDAYS.INTL(H102,I102,1,Listas!$H$2:$H$21)))</f>
        <v/>
      </c>
      <c r="K102" s="20" t="n"/>
      <c r="L102" s="18" t="n"/>
      <c r="M102" s="17" t="n"/>
      <c r="N102" s="17" t="n"/>
      <c r="O102" s="21" t="n"/>
      <c r="P102" s="18" t="n"/>
      <c r="Q102" s="17" t="n"/>
      <c r="R102" s="17" t="n"/>
      <c r="S102" s="22">
        <f>IF(K102="","",IF(OR(N102="Completada",N102="Cancelada"),0,MAX(0,K102*(1-IF(O102="",0,O102)))))</f>
        <v/>
      </c>
      <c r="T102" s="19">
        <f>IF(I102="","",IF(P102&lt;&gt;"",P102-I102,IF(OR(N102="Completada",N102="Cancelada",TODAY()&lt;=I102),"",TODAY()-I102)))</f>
        <v/>
      </c>
      <c r="U102" s="23">
        <f>IF(A102="","",IF(V102="Revisar datos","Revisar datos",IF(N102="Bloqueada","Bloqueada",IF(AND(N102&lt;&gt;"Completada",N102&lt;&gt;"Cancelada",I102&lt;&gt;"",TODAY()&gt;I102),"Retrasada",IF(AND(N102&lt;&gt;"Completada",N102&lt;&gt;"Cancelada",L102&lt;&gt;"",L102&gt;=TODAY(),L102&lt;=TODAY()+7),"Plazo próximo","En plazo")))))</f>
        <v/>
      </c>
      <c r="V102" s="23">
        <f>IF(COUNTA(A102:I102,K102:R102)=0,"",IF(OR(A102="",B102="",D102="",E102="",G102="",N102=""),"Revisar datos",IF(COUNTIF($A$6:$A$105,A102)&gt;1,"Revisar datos",IF(AND(H102&lt;&gt;"",I102&lt;&gt;"",I102&lt;H102),"Revisar datos",IF(AND(L102&lt;&gt;"",H102&lt;&gt;"",L102&lt;H102),"Revisar datos",IF(M102=A102,"Revisar datos",IF(AND(M102&lt;&gt;"",COUNTIF($A$6:$A$105,M102)=0),"Revisar datos",IF(AND(N102="Completada",O102&lt;&gt;1),"Revisar datos",IF(AND(N102="Completada",P102=""),"Revisar datos",IF(AND(P102&lt;&gt;"",N102&lt;&gt;"Completada"),"Revisar datos",IF(AND(D102="Visionado",Q102=""),"Revisar datos",IF(AND(OR(D102="Visionado",D102="Revisión"),R102=""),"Revisar datos","Correcto"))))))))))))</f>
        <v/>
      </c>
    </row>
    <row r="103" ht="31" customHeight="1">
      <c r="A103" s="17" t="n"/>
      <c r="B103" s="17" t="n"/>
      <c r="C103" s="17" t="n"/>
      <c r="D103" s="17" t="n"/>
      <c r="E103" s="17" t="n"/>
      <c r="F103" s="17" t="n"/>
      <c r="G103" s="17" t="n"/>
      <c r="H103" s="18" t="n"/>
      <c r="I103" s="18" t="n"/>
      <c r="J103" s="19">
        <f>IF(OR(H103="",I103=""),"",IF(I103&lt;H103,"",NETWORKDAYS.INTL(H103,I103,1,Listas!$H$2:$H$21)))</f>
        <v/>
      </c>
      <c r="K103" s="20" t="n"/>
      <c r="L103" s="18" t="n"/>
      <c r="M103" s="17" t="n"/>
      <c r="N103" s="17" t="n"/>
      <c r="O103" s="21" t="n"/>
      <c r="P103" s="18" t="n"/>
      <c r="Q103" s="17" t="n"/>
      <c r="R103" s="17" t="n"/>
      <c r="S103" s="22">
        <f>IF(K103="","",IF(OR(N103="Completada",N103="Cancelada"),0,MAX(0,K103*(1-IF(O103="",0,O103)))))</f>
        <v/>
      </c>
      <c r="T103" s="19">
        <f>IF(I103="","",IF(P103&lt;&gt;"",P103-I103,IF(OR(N103="Completada",N103="Cancelada",TODAY()&lt;=I103),"",TODAY()-I103)))</f>
        <v/>
      </c>
      <c r="U103" s="23">
        <f>IF(A103="","",IF(V103="Revisar datos","Revisar datos",IF(N103="Bloqueada","Bloqueada",IF(AND(N103&lt;&gt;"Completada",N103&lt;&gt;"Cancelada",I103&lt;&gt;"",TODAY()&gt;I103),"Retrasada",IF(AND(N103&lt;&gt;"Completada",N103&lt;&gt;"Cancelada",L103&lt;&gt;"",L103&gt;=TODAY(),L103&lt;=TODAY()+7),"Plazo próximo","En plazo")))))</f>
        <v/>
      </c>
      <c r="V103" s="23">
        <f>IF(COUNTA(A103:I103,K103:R103)=0,"",IF(OR(A103="",B103="",D103="",E103="",G103="",N103=""),"Revisar datos",IF(COUNTIF($A$6:$A$105,A103)&gt;1,"Revisar datos",IF(AND(H103&lt;&gt;"",I103&lt;&gt;"",I103&lt;H103),"Revisar datos",IF(AND(L103&lt;&gt;"",H103&lt;&gt;"",L103&lt;H103),"Revisar datos",IF(M103=A103,"Revisar datos",IF(AND(M103&lt;&gt;"",COUNTIF($A$6:$A$105,M103)=0),"Revisar datos",IF(AND(N103="Completada",O103&lt;&gt;1),"Revisar datos",IF(AND(N103="Completada",P103=""),"Revisar datos",IF(AND(P103&lt;&gt;"",N103&lt;&gt;"Completada"),"Revisar datos",IF(AND(D103="Visionado",Q103=""),"Revisar datos",IF(AND(OR(D103="Visionado",D103="Revisión"),R103=""),"Revisar datos","Correcto"))))))))))))</f>
        <v/>
      </c>
    </row>
    <row r="104" ht="31" customHeight="1">
      <c r="A104" s="17" t="n"/>
      <c r="B104" s="17" t="n"/>
      <c r="C104" s="17" t="n"/>
      <c r="D104" s="17" t="n"/>
      <c r="E104" s="17" t="n"/>
      <c r="F104" s="17" t="n"/>
      <c r="G104" s="17" t="n"/>
      <c r="H104" s="18" t="n"/>
      <c r="I104" s="18" t="n"/>
      <c r="J104" s="19">
        <f>IF(OR(H104="",I104=""),"",IF(I104&lt;H104,"",NETWORKDAYS.INTL(H104,I104,1,Listas!$H$2:$H$21)))</f>
        <v/>
      </c>
      <c r="K104" s="20" t="n"/>
      <c r="L104" s="18" t="n"/>
      <c r="M104" s="17" t="n"/>
      <c r="N104" s="17" t="n"/>
      <c r="O104" s="21" t="n"/>
      <c r="P104" s="18" t="n"/>
      <c r="Q104" s="17" t="n"/>
      <c r="R104" s="17" t="n"/>
      <c r="S104" s="22">
        <f>IF(K104="","",IF(OR(N104="Completada",N104="Cancelada"),0,MAX(0,K104*(1-IF(O104="",0,O104)))))</f>
        <v/>
      </c>
      <c r="T104" s="19">
        <f>IF(I104="","",IF(P104&lt;&gt;"",P104-I104,IF(OR(N104="Completada",N104="Cancelada",TODAY()&lt;=I104),"",TODAY()-I104)))</f>
        <v/>
      </c>
      <c r="U104" s="23">
        <f>IF(A104="","",IF(V104="Revisar datos","Revisar datos",IF(N104="Bloqueada","Bloqueada",IF(AND(N104&lt;&gt;"Completada",N104&lt;&gt;"Cancelada",I104&lt;&gt;"",TODAY()&gt;I104),"Retrasada",IF(AND(N104&lt;&gt;"Completada",N104&lt;&gt;"Cancelada",L104&lt;&gt;"",L104&gt;=TODAY(),L104&lt;=TODAY()+7),"Plazo próximo","En plazo")))))</f>
        <v/>
      </c>
      <c r="V104" s="23">
        <f>IF(COUNTA(A104:I104,K104:R104)=0,"",IF(OR(A104="",B104="",D104="",E104="",G104="",N104=""),"Revisar datos",IF(COUNTIF($A$6:$A$105,A104)&gt;1,"Revisar datos",IF(AND(H104&lt;&gt;"",I104&lt;&gt;"",I104&lt;H104),"Revisar datos",IF(AND(L104&lt;&gt;"",H104&lt;&gt;"",L104&lt;H104),"Revisar datos",IF(M104=A104,"Revisar datos",IF(AND(M104&lt;&gt;"",COUNTIF($A$6:$A$105,M104)=0),"Revisar datos",IF(AND(N104="Completada",O104&lt;&gt;1),"Revisar datos",IF(AND(N104="Completada",P104=""),"Revisar datos",IF(AND(P104&lt;&gt;"",N104&lt;&gt;"Completada"),"Revisar datos",IF(AND(D104="Visionado",Q104=""),"Revisar datos",IF(AND(OR(D104="Visionado",D104="Revisión"),R104=""),"Revisar datos","Correcto"))))))))))))</f>
        <v/>
      </c>
    </row>
    <row r="105" ht="31" customHeight="1">
      <c r="A105" s="17" t="n"/>
      <c r="B105" s="17" t="n"/>
      <c r="C105" s="17" t="n"/>
      <c r="D105" s="17" t="n"/>
      <c r="E105" s="17" t="n"/>
      <c r="F105" s="17" t="n"/>
      <c r="G105" s="17" t="n"/>
      <c r="H105" s="18" t="n"/>
      <c r="I105" s="18" t="n"/>
      <c r="J105" s="19">
        <f>IF(OR(H105="",I105=""),"",IF(I105&lt;H105,"",NETWORKDAYS.INTL(H105,I105,1,Listas!$H$2:$H$21)))</f>
        <v/>
      </c>
      <c r="K105" s="20" t="n"/>
      <c r="L105" s="18" t="n"/>
      <c r="M105" s="17" t="n"/>
      <c r="N105" s="17" t="n"/>
      <c r="O105" s="21" t="n"/>
      <c r="P105" s="18" t="n"/>
      <c r="Q105" s="17" t="n"/>
      <c r="R105" s="17" t="n"/>
      <c r="S105" s="22">
        <f>IF(K105="","",IF(OR(N105="Completada",N105="Cancelada"),0,MAX(0,K105*(1-IF(O105="",0,O105)))))</f>
        <v/>
      </c>
      <c r="T105" s="19">
        <f>IF(I105="","",IF(P105&lt;&gt;"",P105-I105,IF(OR(N105="Completada",N105="Cancelada",TODAY()&lt;=I105),"",TODAY()-I105)))</f>
        <v/>
      </c>
      <c r="U105" s="23">
        <f>IF(A105="","",IF(V105="Revisar datos","Revisar datos",IF(N105="Bloqueada","Bloqueada",IF(AND(N105&lt;&gt;"Completada",N105&lt;&gt;"Cancelada",I105&lt;&gt;"",TODAY()&gt;I105),"Retrasada",IF(AND(N105&lt;&gt;"Completada",N105&lt;&gt;"Cancelada",L105&lt;&gt;"",L105&gt;=TODAY(),L105&lt;=TODAY()+7),"Plazo próximo","En plazo")))))</f>
        <v/>
      </c>
      <c r="V105" s="23">
        <f>IF(COUNTA(A105:I105,K105:R105)=0,"",IF(OR(A105="",B105="",D105="",E105="",G105="",N105=""),"Revisar datos",IF(COUNTIF($A$6:$A$105,A105)&gt;1,"Revisar datos",IF(AND(H105&lt;&gt;"",I105&lt;&gt;"",I105&lt;H105),"Revisar datos",IF(AND(L105&lt;&gt;"",H105&lt;&gt;"",L105&lt;H105),"Revisar datos",IF(M105=A105,"Revisar datos",IF(AND(M105&lt;&gt;"",COUNTIF($A$6:$A$105,M105)=0),"Revisar datos",IF(AND(N105="Completada",O105&lt;&gt;1),"Revisar datos",IF(AND(N105="Completada",P105=""),"Revisar datos",IF(AND(P105&lt;&gt;"",N105&lt;&gt;"Completada"),"Revisar datos",IF(AND(D105="Visionado",Q105=""),"Revisar datos",IF(AND(OR(D105="Visionado",D105="Revisión"),R105=""),"Revisar datos","Correcto"))))))))))))</f>
        <v/>
      </c>
    </row>
  </sheetData>
  <autoFilter ref="A5:V105"/>
  <mergeCells count="1">
    <mergeCell ref="A1:V1"/>
  </mergeCells>
  <conditionalFormatting sqref="A6:V105">
    <cfRule type="expression" priority="1" dxfId="3">
      <formula>$U6="Retrasada"</formula>
    </cfRule>
    <cfRule type="expression" priority="2" dxfId="4">
      <formula>$N6="Bloqueada"</formula>
    </cfRule>
    <cfRule type="expression" priority="3" dxfId="5">
      <formula>$N6="Completada"</formula>
    </cfRule>
    <cfRule type="expression" priority="4" dxfId="6">
      <formula>$U6="Plazo próximo"</formula>
    </cfRule>
  </conditionalFormatting>
  <conditionalFormatting sqref="V6:V105">
    <cfRule type="expression" priority="5" dxfId="0">
      <formula>$V6="Revisar datos"</formula>
    </cfRule>
  </conditionalFormatting>
  <conditionalFormatting sqref="A6:A105">
    <cfRule type="expression" priority="6" dxfId="3">
      <formula>AND($A6&lt;&gt;"",COUNTIF($A$6:$A$105,$A6)&gt;1)</formula>
    </cfRule>
  </conditionalFormatting>
  <conditionalFormatting sqref="M6:M105">
    <cfRule type="expression" priority="7" dxfId="4">
      <formula>AND($M6&lt;&gt;"",IFERROR(INDEX($N$6:$N$105,MATCH($M6,$A$6:$A$105,0))&lt;&gt;"Completada",FALSE))</formula>
    </cfRule>
  </conditionalFormatting>
  <conditionalFormatting sqref="O6:O105">
    <cfRule type="dataBar" priority="8">
      <dataBar showValue="1">
        <cfvo type="num" val="0"/>
        <cfvo type="num" val="1"/>
        <color rgb="005B9BD5"/>
      </dataBar>
    </cfRule>
  </conditionalFormatting>
  <dataValidations count="10">
    <dataValidation sqref="B6:B105" showDropDown="0" showInputMessage="0" showErrorMessage="1" allowBlank="0" errorTitle="Proyecto no válido" error="Seleccione un proyecto de la lista." type="list">
      <formula1>'Listas'!$L$2:$L$21</formula1>
    </dataValidation>
    <dataValidation sqref="D6:D105" showDropDown="0" showInputMessage="0" showErrorMessage="1" allowBlank="0" errorTitle="Fase no válida" error="Seleccione una fase de la lista." type="list">
      <formula1>'Listas'!$A$2:$A$9</formula1>
    </dataValidation>
    <dataValidation sqref="G6:G105" showDropDown="0" showInputMessage="0" showErrorMessage="1" allowBlank="0" errorTitle="Responsable no válido" error="Seleccione un responsable de la lista." type="list">
      <formula1>'Listas'!$G$2:$G$10</formula1>
    </dataValidation>
    <dataValidation sqref="H6:I105 L6:L105 P6:P105" showDropDown="0" showInputMessage="0" showErrorMessage="1" allowBlank="0" errorTitle="Fecha no válida" error="Introduzca una fecha válida entre 01/01/2020 y 31/12/2035." type="date" operator="between">
      <formula1>DATE(2020,1,1)</formula1>
      <formula2>DATE(2035,12,31)</formula2>
    </dataValidation>
    <dataValidation sqref="K6:K105" showDropDown="0" showInputMessage="0" showErrorMessage="1" allowBlank="0" errorTitle="Horas no válidas" error="Introduzca un número entre 0 y 500." type="decimal" operator="between">
      <formula1>0</formula1>
      <formula2>500</formula2>
    </dataValidation>
    <dataValidation sqref="M6:M105" showDropDown="0" showInputMessage="0" showErrorMessage="1" allowBlank="0" errorTitle="Dependencia no válida" error="Seleccione un ID existente o deje la celda vacía." type="list">
      <formula1>'Calendario'!$A$6:$A$105</formula1>
    </dataValidation>
    <dataValidation sqref="N6:N105" showDropDown="0" showInputMessage="0" showErrorMessage="1" allowBlank="0" errorTitle="Estado no válido" error="Seleccione un estado de la lista." type="list">
      <formula1>'Listas'!$B$2:$B$8</formula1>
    </dataValidation>
    <dataValidation sqref="O6:O105" showDropDown="0" showInputMessage="0" showErrorMessage="1" allowBlank="0" errorTitle="Avance no válido" error="Seleccione un porcentaje de avance válido." type="list">
      <formula1>'Listas'!$C$2:$C$6</formula1>
    </dataValidation>
    <dataValidation sqref="Q6:Q105" showDropDown="0" showInputMessage="0" showErrorMessage="1" allowBlank="0" errorTitle="Valor no válido" error="Seleccione un revisor o destinatario de la lista." type="list">
      <formula1>'Listas'!$I$2:$I$10</formula1>
    </dataValidation>
    <dataValidation sqref="R6:R105" showDropDown="0" showInputMessage="0" showErrorMessage="1" allowBlank="0" errorTitle="Comentarios no válidos" error="Seleccione una opción de la lista." type="list">
      <formula1>'Listas'!$D$2:$D$4</formula1>
    </dataValidation>
  </dataValidations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M22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28" customWidth="1" min="2" max="2"/>
    <col width="13" customWidth="1" min="3" max="3"/>
    <col width="24" customWidth="1" min="4" max="4"/>
    <col width="3" customWidth="1" min="5" max="5"/>
    <col width="3" customWidth="1" min="6" max="6"/>
    <col width="20" customWidth="1" min="7" max="7"/>
    <col width="29" customWidth="1" min="8" max="8"/>
    <col width="29" customWidth="1" min="9" max="9"/>
    <col width="3" customWidth="1" min="10" max="10"/>
    <col width="3" customWidth="1" min="11" max="11"/>
    <col width="25" customWidth="1" min="12" max="12"/>
    <col width="25" customWidth="1" min="13" max="13"/>
  </cols>
  <sheetData>
    <row r="1">
      <c r="A1" s="5" t="inlineStr">
        <is>
          <t>Fases</t>
        </is>
      </c>
      <c r="B1" s="5" t="inlineStr">
        <is>
          <t>Estados</t>
        </is>
      </c>
      <c r="C1" s="5" t="inlineStr">
        <is>
          <t>Avance</t>
        </is>
      </c>
      <c r="D1" s="5" t="inlineStr">
        <is>
          <t>Comentarios recibidos</t>
        </is>
      </c>
      <c r="G1" s="5" t="inlineStr">
        <is>
          <t>Responsables</t>
        </is>
      </c>
      <c r="H1" s="5" t="inlineStr">
        <is>
          <t>Festivos y días no laborables</t>
        </is>
      </c>
      <c r="I1" s="5" t="inlineStr">
        <is>
          <t>Revisores o destinatarios</t>
        </is>
      </c>
      <c r="L1" s="5" t="inlineStr">
        <is>
          <t>Proyectos</t>
        </is>
      </c>
      <c r="M1" s="5" t="inlineStr">
        <is>
          <t>Filtro de proyecto</t>
        </is>
      </c>
    </row>
    <row r="2" ht="23" customHeight="1">
      <c r="A2" s="24" t="inlineStr">
        <is>
          <t>Preparación de material</t>
        </is>
      </c>
      <c r="B2" s="24" t="inlineStr">
        <is>
          <t>No iniciada</t>
        </is>
      </c>
      <c r="C2" s="25" t="n">
        <v>0</v>
      </c>
      <c r="D2" s="24" t="inlineStr">
        <is>
          <t>No aplica</t>
        </is>
      </c>
      <c r="G2" s="24" t="inlineStr">
        <is>
          <t>Lucía Prado</t>
        </is>
      </c>
      <c r="H2" s="26" t="n">
        <v>46307</v>
      </c>
      <c r="I2" s="24" t="inlineStr">
        <is>
          <t>Equipo interno</t>
        </is>
      </c>
      <c r="L2" s="24" t="inlineStr">
        <is>
          <t>Horizonte de Cartón</t>
        </is>
      </c>
      <c r="M2" s="27" t="inlineStr">
        <is>
          <t>Todos</t>
        </is>
      </c>
    </row>
    <row r="3" ht="23" customHeight="1">
      <c r="A3" s="24" t="inlineStr">
        <is>
          <t>Ensamblaje</t>
        </is>
      </c>
      <c r="B3" s="24" t="inlineStr">
        <is>
          <t>En curso</t>
        </is>
      </c>
      <c r="C3" s="25" t="n">
        <v>0.25</v>
      </c>
      <c r="D3" s="24" t="inlineStr">
        <is>
          <t>Pendientes</t>
        </is>
      </c>
      <c r="G3" s="24" t="inlineStr">
        <is>
          <t>Mateo Ríos</t>
        </is>
      </c>
      <c r="H3" s="26" t="n"/>
      <c r="I3" s="24" t="inlineStr">
        <is>
          <t>Diego Navas</t>
        </is>
      </c>
      <c r="L3" s="24" t="inlineStr">
        <is>
          <t>Atlas de Sal</t>
        </is>
      </c>
      <c r="M3" s="27">
        <f>IF(L2="","",L2)</f>
        <v/>
      </c>
    </row>
    <row r="4" ht="23" customHeight="1">
      <c r="A4" s="24" t="inlineStr">
        <is>
          <t>Corte interno</t>
        </is>
      </c>
      <c r="B4" s="24" t="inlineStr">
        <is>
          <t>Pendiente de comentarios</t>
        </is>
      </c>
      <c r="C4" s="25" t="n">
        <v>0.5</v>
      </c>
      <c r="D4" s="24" t="inlineStr">
        <is>
          <t>Recibidos</t>
        </is>
      </c>
      <c r="G4" s="24" t="inlineStr">
        <is>
          <t>Inés Soler</t>
        </is>
      </c>
      <c r="H4" s="26" t="n"/>
      <c r="I4" s="24" t="inlineStr">
        <is>
          <t>Mara Estudio</t>
        </is>
      </c>
      <c r="L4" s="24" t="n"/>
      <c r="M4" s="27">
        <f>IF(L3="","",L3)</f>
        <v/>
      </c>
    </row>
    <row r="5" ht="23" customHeight="1">
      <c r="A5" s="24" t="inlineStr">
        <is>
          <t>Visionado</t>
        </is>
      </c>
      <c r="B5" s="24" t="inlineStr">
        <is>
          <t>Bloqueada</t>
        </is>
      </c>
      <c r="C5" s="25" t="n">
        <v>0.75</v>
      </c>
      <c r="D5" s="24" t="n"/>
      <c r="G5" s="24" t="inlineStr">
        <is>
          <t>Nora Vidal</t>
        </is>
      </c>
      <c r="H5" s="26" t="n"/>
      <c r="I5" s="24" t="inlineStr">
        <is>
          <t>Productora Nube Clara</t>
        </is>
      </c>
      <c r="L5" s="24" t="n"/>
      <c r="M5" s="27">
        <f>IF(L4="","",L4)</f>
        <v/>
      </c>
    </row>
    <row r="6" ht="23" customHeight="1">
      <c r="A6" s="24" t="inlineStr">
        <is>
          <t>Revisión</t>
        </is>
      </c>
      <c r="B6" s="24" t="inlineStr">
        <is>
          <t>En revisión</t>
        </is>
      </c>
      <c r="C6" s="25" t="n">
        <v>1</v>
      </c>
      <c r="D6" s="24" t="n"/>
      <c r="G6" s="24" t="inlineStr">
        <is>
          <t>Diego Navas</t>
        </is>
      </c>
      <c r="H6" s="26" t="n"/>
      <c r="I6" s="24" t="inlineStr">
        <is>
          <t>Dirección creativa</t>
        </is>
      </c>
      <c r="L6" s="24" t="n"/>
      <c r="M6" s="27">
        <f>IF(L5="","",L5)</f>
        <v/>
      </c>
    </row>
    <row r="7" ht="23" customHeight="1">
      <c r="A7" s="24" t="inlineStr">
        <is>
          <t>Bloqueo de montaje</t>
        </is>
      </c>
      <c r="B7" s="24" t="inlineStr">
        <is>
          <t>Completada</t>
        </is>
      </c>
      <c r="C7" s="24" t="n"/>
      <c r="D7" s="24" t="n"/>
      <c r="G7" s="24" t="inlineStr">
        <is>
          <t>Álvaro Cid</t>
        </is>
      </c>
      <c r="H7" s="26" t="n"/>
      <c r="I7" s="24" t="inlineStr">
        <is>
          <t>Producción</t>
        </is>
      </c>
      <c r="L7" s="24" t="n"/>
      <c r="M7" s="27">
        <f>IF(L6="","",L6)</f>
        <v/>
      </c>
    </row>
    <row r="8" ht="23" customHeight="1">
      <c r="A8" s="24" t="inlineStr">
        <is>
          <t>Máster</t>
        </is>
      </c>
      <c r="B8" s="24" t="inlineStr">
        <is>
          <t>Cancelada</t>
        </is>
      </c>
      <c r="C8" s="24" t="n"/>
      <c r="D8" s="24" t="n"/>
      <c r="G8" s="24" t="inlineStr">
        <is>
          <t>Sara Beltrán</t>
        </is>
      </c>
      <c r="H8" s="26" t="n"/>
      <c r="I8" s="24" t="inlineStr">
        <is>
          <t>Cliente ficticio</t>
        </is>
      </c>
      <c r="L8" s="24" t="n"/>
      <c r="M8" s="27">
        <f>IF(L7="","",L7)</f>
        <v/>
      </c>
    </row>
    <row r="9" ht="23" customHeight="1">
      <c r="A9" s="24" t="inlineStr">
        <is>
          <t>Entrega</t>
        </is>
      </c>
      <c r="B9" s="24" t="n"/>
      <c r="C9" s="24" t="n"/>
      <c r="D9" s="24" t="n"/>
      <c r="G9" s="24" t="inlineStr">
        <is>
          <t>Bruno Mena</t>
        </is>
      </c>
      <c r="H9" s="26" t="n"/>
      <c r="I9" s="24" t="inlineStr">
        <is>
          <t>Responsable de sonido</t>
        </is>
      </c>
      <c r="L9" s="24" t="n"/>
      <c r="M9" s="27">
        <f>IF(L8="","",L8)</f>
        <v/>
      </c>
    </row>
    <row r="10" ht="23" customHeight="1">
      <c r="A10" s="24" t="n"/>
      <c r="B10" s="24" t="n"/>
      <c r="C10" s="24" t="n"/>
      <c r="D10" s="24" t="n"/>
      <c r="G10" s="24" t="inlineStr">
        <is>
          <t>Vega Costa</t>
        </is>
      </c>
      <c r="H10" s="26" t="n"/>
      <c r="I10" s="24" t="inlineStr">
        <is>
          <t>Responsable de grafismo</t>
        </is>
      </c>
      <c r="L10" s="24" t="n"/>
      <c r="M10" s="27">
        <f>IF(L9="","",L9)</f>
        <v/>
      </c>
    </row>
    <row r="11" ht="23" customHeight="1">
      <c r="A11" s="24" t="n"/>
      <c r="B11" s="24" t="n"/>
      <c r="C11" s="24" t="n"/>
      <c r="D11" s="24" t="n"/>
      <c r="G11" s="24" t="n"/>
      <c r="H11" s="26" t="n"/>
      <c r="I11" s="24" t="n"/>
      <c r="L11" s="24" t="n"/>
      <c r="M11" s="27">
        <f>IF(L10="","",L10)</f>
        <v/>
      </c>
    </row>
    <row r="12" ht="23" customHeight="1">
      <c r="A12" s="28" t="inlineStr">
        <is>
          <t>Amplíe estas listas sin cambiar los encabezados ni eliminar los valores usados por el calendario.</t>
        </is>
      </c>
      <c r="B12" s="24" t="n"/>
      <c r="C12" s="24" t="n"/>
      <c r="D12" s="24" t="n"/>
      <c r="G12" s="24" t="n"/>
      <c r="H12" s="26" t="n"/>
      <c r="I12" s="24" t="n"/>
      <c r="L12" s="24" t="n"/>
      <c r="M12" s="27">
        <f>IF(L11="","",L11)</f>
        <v/>
      </c>
    </row>
    <row r="13" ht="23" customHeight="1">
      <c r="A13" s="24" t="n"/>
      <c r="B13" s="24" t="n"/>
      <c r="C13" s="24" t="n"/>
      <c r="D13" s="24" t="n"/>
      <c r="G13" s="24" t="n"/>
      <c r="H13" s="26" t="n"/>
      <c r="I13" s="24" t="n"/>
      <c r="L13" s="24" t="n"/>
      <c r="M13" s="27">
        <f>IF(L12="","",L12)</f>
        <v/>
      </c>
    </row>
    <row r="14" ht="23" customHeight="1">
      <c r="A14" s="24" t="n"/>
      <c r="B14" s="24" t="n"/>
      <c r="C14" s="24" t="n"/>
      <c r="D14" s="24" t="n"/>
      <c r="G14" s="24" t="n"/>
      <c r="H14" s="26" t="n"/>
      <c r="I14" s="24" t="n"/>
      <c r="L14" s="24" t="n"/>
      <c r="M14" s="27">
        <f>IF(L13="","",L13)</f>
        <v/>
      </c>
    </row>
    <row r="15" ht="23" customHeight="1">
      <c r="A15" s="24" t="n"/>
      <c r="B15" s="24" t="n"/>
      <c r="C15" s="24" t="n"/>
      <c r="D15" s="24" t="n"/>
      <c r="G15" s="24" t="n"/>
      <c r="H15" s="26" t="n"/>
      <c r="I15" s="24" t="n"/>
      <c r="L15" s="24" t="n"/>
      <c r="M15" s="27">
        <f>IF(L14="","",L14)</f>
        <v/>
      </c>
    </row>
    <row r="16" ht="23" customHeight="1">
      <c r="A16" s="24" t="n"/>
      <c r="B16" s="24" t="n"/>
      <c r="C16" s="24" t="n"/>
      <c r="D16" s="24" t="n"/>
      <c r="G16" s="24" t="n"/>
      <c r="H16" s="26" t="n"/>
      <c r="I16" s="24" t="n"/>
      <c r="L16" s="24" t="n"/>
      <c r="M16" s="27">
        <f>IF(L15="","",L15)</f>
        <v/>
      </c>
    </row>
    <row r="17" ht="23" customHeight="1">
      <c r="A17" s="24" t="n"/>
      <c r="B17" s="24" t="n"/>
      <c r="C17" s="24" t="n"/>
      <c r="D17" s="24" t="n"/>
      <c r="G17" s="24" t="n"/>
      <c r="H17" s="26" t="n"/>
      <c r="I17" s="24" t="n"/>
      <c r="L17" s="24" t="n"/>
      <c r="M17" s="27">
        <f>IF(L16="","",L16)</f>
        <v/>
      </c>
    </row>
    <row r="18" ht="23" customHeight="1">
      <c r="A18" s="24" t="n"/>
      <c r="B18" s="24" t="n"/>
      <c r="C18" s="24" t="n"/>
      <c r="D18" s="24" t="n"/>
      <c r="G18" s="24" t="n"/>
      <c r="H18" s="26" t="n"/>
      <c r="I18" s="24" t="n"/>
      <c r="L18" s="24" t="n"/>
      <c r="M18" s="27">
        <f>IF(L17="","",L17)</f>
        <v/>
      </c>
    </row>
    <row r="19" ht="23" customHeight="1">
      <c r="A19" s="24" t="n"/>
      <c r="B19" s="24" t="n"/>
      <c r="C19" s="24" t="n"/>
      <c r="D19" s="24" t="n"/>
      <c r="G19" s="24" t="n"/>
      <c r="H19" s="26" t="n"/>
      <c r="I19" s="24" t="n"/>
      <c r="L19" s="24" t="n"/>
      <c r="M19" s="27">
        <f>IF(L18="","",L18)</f>
        <v/>
      </c>
    </row>
    <row r="20" ht="23" customHeight="1">
      <c r="A20" s="24" t="n"/>
      <c r="B20" s="24" t="n"/>
      <c r="C20" s="24" t="n"/>
      <c r="D20" s="24" t="n"/>
      <c r="G20" s="24" t="n"/>
      <c r="H20" s="26" t="n"/>
      <c r="I20" s="24" t="n"/>
      <c r="L20" s="24" t="n"/>
      <c r="M20" s="27">
        <f>IF(L19="","",L19)</f>
        <v/>
      </c>
    </row>
    <row r="21" ht="23" customHeight="1">
      <c r="A21" s="24" t="n"/>
      <c r="B21" s="24" t="n"/>
      <c r="C21" s="24" t="n"/>
      <c r="D21" s="24" t="n"/>
      <c r="G21" s="24" t="n"/>
      <c r="H21" s="26" t="n"/>
      <c r="I21" s="24" t="n"/>
      <c r="L21" s="24" t="n"/>
      <c r="M21" s="27">
        <f>IF(L20="","",L20)</f>
        <v/>
      </c>
    </row>
    <row r="22" ht="23" customHeight="1">
      <c r="A22" s="24" t="n"/>
      <c r="B22" s="24" t="n"/>
      <c r="C22" s="24" t="n"/>
      <c r="D22" s="24" t="n"/>
      <c r="G22" s="24" t="n"/>
      <c r="H22" s="24" t="n"/>
      <c r="I22" s="24" t="n"/>
      <c r="L22" s="24" t="n"/>
      <c r="M22" s="27">
        <f>IF(L21="","",L21)</f>
        <v/>
      </c>
    </row>
  </sheetData>
  <pageMargins left="0.75" right="0.75" top="1" bottom="1" header="0.5" footer="0.5"/>
  <tableParts count="2">
    <tablePart xmlns:r="http://schemas.openxmlformats.org/officeDocument/2006/relationships" r:id="rId1"/>
    <tablePart xmlns:r="http://schemas.openxmlformats.org/officeDocument/2006/relationships" r:id="rId2"/>
  </tableParts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H36"/>
  <sheetViews>
    <sheetView showGridLines="0"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105" customWidth="1" min="1" max="1"/>
    <col width="3" customWidth="1" min="2" max="2"/>
    <col width="3" customWidth="1" min="3" max="3"/>
    <col width="3" customWidth="1" min="4" max="4"/>
    <col width="3" customWidth="1" min="5" max="5"/>
    <col width="3" customWidth="1" min="6" max="6"/>
    <col width="3" customWidth="1" min="7" max="7"/>
    <col width="3" customWidth="1" min="8" max="8"/>
  </cols>
  <sheetData>
    <row r="1" ht="28" customHeight="1">
      <c r="A1" s="1" t="inlineStr">
        <is>
          <t>Cómo utilizar el calendario de montaje</t>
        </is>
      </c>
    </row>
    <row r="2"/>
    <row r="3" ht="25" customHeight="1">
      <c r="A3" s="29" t="inlineStr">
        <is>
          <t>Sección 1 — Preparación</t>
        </is>
      </c>
    </row>
    <row r="4" ht="22" customHeight="1">
      <c r="A4" s="30" t="inlineStr">
        <is>
          <t>1. Revise los proyectos, responsables, destinatarios y días no laborables en la hoja Listas.</t>
        </is>
      </c>
    </row>
    <row r="5" ht="22" customHeight="1">
      <c r="A5" s="31" t="inlineStr">
        <is>
          <t>2. Añada una fila por actividad o hito en Calendario.</t>
        </is>
      </c>
    </row>
    <row r="6" ht="22" customHeight="1">
      <c r="A6" s="30" t="inlineStr">
        <is>
          <t>3. Asigne un ID único y estable a cada fila.</t>
        </is>
      </c>
    </row>
    <row r="7" ht="22" customHeight="1">
      <c r="A7" s="31" t="inlineStr">
        <is>
          <t>4. Introduzca fechas previstas, horas, estado y avance.</t>
        </is>
      </c>
    </row>
    <row r="8" ht="22" customHeight="1">
      <c r="A8" s="30" t="inlineStr">
        <is>
          <t>5. Utilice Depende de cuando una actividad no pueda comenzar antes de terminar otra.</t>
        </is>
      </c>
    </row>
    <row r="9"/>
    <row r="10" ht="25" customHeight="1">
      <c r="A10" s="29" t="inlineStr">
        <is>
          <t>Sección 2 — Uso durante el montaje</t>
        </is>
      </c>
    </row>
    <row r="11" ht="22" customHeight="1">
      <c r="A11" s="31" t="inlineStr">
        <is>
          <t>1. Actualice el avance y el estado con regularidad.</t>
        </is>
      </c>
    </row>
    <row r="12" ht="22" customHeight="1">
      <c r="A12" s="30" t="inlineStr">
        <is>
          <t>2. Marque Pendiente de comentarios cuando un corte ya se haya enviado y falte respuesta.</t>
        </is>
      </c>
    </row>
    <row r="13" ht="22" customHeight="1">
      <c r="A13" s="31" t="inlineStr">
        <is>
          <t>3. Use Bloqueada solo cuando la actividad no pueda continuar.</t>
        </is>
      </c>
    </row>
    <row r="14" ht="22" customHeight="1">
      <c r="A14" s="30" t="inlineStr">
        <is>
          <t>4. Complete la fecha real de fin únicamente cuando el estado sea Completada.</t>
        </is>
      </c>
    </row>
    <row r="15" ht="22" customHeight="1">
      <c r="A15" s="31" t="inlineStr">
        <is>
          <t>5. En visionados y revisiones, indique el revisor o destinatario y el estado de los comentarios.</t>
        </is>
      </c>
    </row>
    <row r="16"/>
    <row r="17" ht="25" customHeight="1">
      <c r="A17" s="29" t="inlineStr">
        <is>
          <t>Sección 3 — Lectura de alertas</t>
        </is>
      </c>
    </row>
    <row r="18" ht="22" customHeight="1">
      <c r="A18" s="30" t="inlineStr">
        <is>
          <t>• En plazo: no se ha detectado una incidencia temporal.</t>
        </is>
      </c>
    </row>
    <row r="19" ht="22" customHeight="1">
      <c r="A19" s="31" t="inlineStr">
        <is>
          <t>• Plazo próximo: la fecha límite está dentro de los próximos siete días.</t>
        </is>
      </c>
    </row>
    <row r="20" ht="22" customHeight="1">
      <c r="A20" s="30" t="inlineStr">
        <is>
          <t>• Retrasada: el fin previsto ya ha pasado y la actividad no está completada.</t>
        </is>
      </c>
    </row>
    <row r="21" ht="22" customHeight="1">
      <c r="A21" s="31" t="inlineStr">
        <is>
          <t>• Bloqueada: el estado se ha marcado expresamente como bloqueado.</t>
        </is>
      </c>
    </row>
    <row r="22" ht="22" customHeight="1">
      <c r="A22" s="30" t="inlineStr">
        <is>
          <t>• Revisar datos: falta un dato obligatorio o existe una incoherencia.</t>
        </is>
      </c>
    </row>
    <row r="23"/>
    <row r="24" ht="25" customHeight="1">
      <c r="A24" s="29" t="inlineStr">
        <is>
          <t>Sección 4 — Revisión antes de compartir</t>
        </is>
      </c>
    </row>
    <row r="25" ht="22" customHeight="1">
      <c r="A25" s="31" t="inlineStr">
        <is>
          <t>☐ No hay IDs duplicados.</t>
        </is>
      </c>
    </row>
    <row r="26" ht="22" customHeight="1">
      <c r="A26" s="30" t="inlineStr">
        <is>
          <t>☐ Todas las actividades activas tienen responsable.</t>
        </is>
      </c>
    </row>
    <row r="27" ht="22" customHeight="1">
      <c r="A27" s="31" t="inlineStr">
        <is>
          <t>☐ Las fechas finales no son anteriores a las iniciales.</t>
        </is>
      </c>
    </row>
    <row r="28" ht="22" customHeight="1">
      <c r="A28" s="30" t="inlineStr">
        <is>
          <t>☐ Las dependencias hacen referencia a IDs existentes.</t>
        </is>
      </c>
    </row>
    <row r="29" ht="22" customHeight="1">
      <c r="A29" s="31" t="inlineStr">
        <is>
          <t>☐ Las actividades completadas tienen avance del 100 %.</t>
        </is>
      </c>
    </row>
    <row r="30" ht="22" customHeight="1">
      <c r="A30" s="30" t="inlineStr">
        <is>
          <t>☐ Las actividades completadas tienen fecha real de fin.</t>
        </is>
      </c>
    </row>
    <row r="31" ht="22" customHeight="1">
      <c r="A31" s="31" t="inlineStr">
        <is>
          <t>☐ Los visionados tienen revisor o destinatario.</t>
        </is>
      </c>
    </row>
    <row r="32" ht="22" customHeight="1">
      <c r="A32" s="30" t="inlineStr">
        <is>
          <t>☐ Las revisiones indican si los comentarios están pendientes o recibidos.</t>
        </is>
      </c>
    </row>
    <row r="33" ht="22" customHeight="1">
      <c r="A33" s="31" t="inlineStr">
        <is>
          <t>☐ El contador Datos a revisar del resumen muestra cero.</t>
        </is>
      </c>
    </row>
    <row r="34" ht="22" customHeight="1">
      <c r="A34" s="30" t="inlineStr">
        <is>
          <t>☐ Se han revisado los días no laborables del proyecto.</t>
        </is>
      </c>
    </row>
    <row r="35"/>
    <row r="36" ht="25" customHeight="1">
      <c r="A36" s="29" t="inlineStr">
        <is>
          <t>Esta plantilla es una herramienta de planificación. Las fechas y cargas deben revisarse y adaptarse a cada producción.</t>
        </is>
      </c>
    </row>
  </sheetData>
  <mergeCells count="1">
    <mergeCell ref="A1:H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2026-09-08T07:11:28Z</dcterms:created>
  <dcterms:modified xmlns:dcterms="http://purl.org/dc/terms/" xmlns:xsi="http://www.w3.org/2001/XMLSchema-instance" xsi:type="dcterms:W3CDTF">2026-09-08T07:11:29+00:00Z</dcterms:modified>
</cp:coreProperties>
</file>