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ermisos" sheetId="2" state="visible" r:id="rId2"/>
    <sheet xmlns:r="http://schemas.openxmlformats.org/officeDocument/2006/relationships" name="Documentación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'Permisos'!$A$4:$AE$204</definedName>
    <definedName name="_xlnm._FilterDatabase" localSheetId="2" hidden="1">'Documentación'!$A$4:$K$304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 &quot;días&quot;"/>
    <numFmt numFmtId="166" formatCode="#,##0.00 [$€-es-ES]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26233F"/>
      <sz val="11"/>
    </font>
    <font>
      <b val="1"/>
      <color rgb="00FFFFFF"/>
      <sz val="10"/>
    </font>
    <font>
      <b val="1"/>
      <color rgb="0026233F"/>
      <sz val="10"/>
    </font>
    <font>
      <b val="1"/>
      <color rgb="0026233F"/>
      <sz val="15"/>
    </font>
    <font>
      <color rgb="0026233F"/>
      <sz val="10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E05A47"/>
      </patternFill>
    </fill>
    <fill>
      <patternFill patternType="solid">
        <fgColor rgb="00E9E7EC"/>
      </patternFill>
    </fill>
    <fill>
      <patternFill patternType="solid">
        <fgColor rgb="00F7F2FA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/>
      <top style="thin">
        <color rgb="00DDD3E8"/>
      </top>
      <bottom style="thin">
        <color rgb="00DDD3E8"/>
      </bottom>
      <diagonal/>
    </border>
    <border>
      <left/>
      <right style="thin">
        <color rgb="00DDD3E8"/>
      </right>
      <top style="thin">
        <color rgb="00DDD3E8"/>
      </top>
      <bottom style="thin">
        <color rgb="00DDD3E8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6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 wrapText="1"/>
    </xf>
    <xf numFmtId="164" fontId="6" fillId="7" borderId="1" applyAlignment="1" pivotButton="0" quotePrefix="0" xfId="0">
      <alignment horizontal="left" vertical="center" wrapText="1"/>
    </xf>
    <xf numFmtId="166" fontId="6" fillId="7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center" vertical="center" wrapText="1"/>
    </xf>
    <xf numFmtId="1" fontId="4" fillId="7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9">
    <dxf>
      <font>
        <b val="1"/>
        <color rgb="00FFFFFF"/>
        <sz val="10"/>
      </font>
      <fill>
        <patternFill patternType="solid">
          <fgColor rgb="00B54552"/>
        </patternFill>
      </fill>
    </dxf>
    <dxf>
      <font>
        <b val="1"/>
        <color rgb="00B54552"/>
      </font>
      <fill>
        <patternFill patternType="solid">
          <fgColor rgb="00F4CCCC"/>
        </patternFill>
      </fill>
    </dxf>
    <dxf>
      <font>
        <b val="1"/>
        <color rgb="0026233F"/>
      </font>
      <fill>
        <patternFill patternType="solid">
          <fgColor rgb="00E4D5F2"/>
        </patternFill>
      </fill>
    </dxf>
    <dxf>
      <font>
        <b val="1"/>
        <color rgb="0026233F"/>
      </font>
      <fill>
        <patternFill patternType="solid">
          <fgColor rgb="00F4B183"/>
        </patternFill>
      </fill>
    </dxf>
    <dxf>
      <font>
        <b val="1"/>
        <color rgb="0026233F"/>
      </font>
      <fill>
        <patternFill patternType="solid">
          <fgColor rgb="00FFF2CC"/>
        </patternFill>
      </fill>
    </dxf>
    <dxf>
      <font>
        <b val="1"/>
        <color rgb="0026233F"/>
      </font>
      <fill>
        <patternFill patternType="solid">
          <fgColor rgb="00FCE4D6"/>
        </patternFill>
      </fill>
    </dxf>
    <dxf>
      <font>
        <b val="1"/>
        <color rgb="0016867A"/>
      </font>
      <fill>
        <patternFill patternType="solid">
          <fgColor rgb="00D9EAD3"/>
        </patternFill>
      </fill>
    </dxf>
    <dxf>
      <font>
        <color rgb="00777777"/>
        <sz val="10"/>
      </font>
    </dxf>
    <dxf>
      <font>
        <color rgb="00777777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Permisos por decisión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'Resumen'!$A$16:$A$19</f>
            </numRef>
          </cat>
          <val>
            <numRef>
              <f>'Resumen'!$B$16:$B$19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Decisión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Permisos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ermisos" displayName="tblPermisos" ref="A4:AE204" headerRowCount="1">
  <autoFilter ref="A4:AE204"/>
  <tableColumns count="31">
    <tableColumn id="1" name="ID permiso"/>
    <tableColumn id="2" name="Proyecto"/>
    <tableColumn id="3" name="Localización"/>
    <tableColumn id="4" name="Municipio"/>
    <tableColumn id="5" name="Tipo de espacio"/>
    <tableColumn id="6" name="Entidad autorizante"/>
    <tableColumn id="7" name="Inicio de rodaje"/>
    <tableColumn id="8" name="Fin de rodaje"/>
    <tableColumn id="9" name="Fecha de solicitud"/>
    <tableColumn id="10" name="Responsable"/>
    <tableColumn id="11" name="Canal de seguimiento"/>
    <tableColumn id="12" name="Estado de solicitud"/>
    <tableColumn id="13" name="Fecha de última gestión"/>
    <tableColumn id="14" name="Próxima acción"/>
    <tableColumn id="15" name="Fecha de próxima acción"/>
    <tableColumn id="16" name="Decisión"/>
    <tableColumn id="17" name="Fecha de decisión"/>
    <tableColumn id="18" name="Referencia del expediente"/>
    <tableColumn id="19" name="Vigencia desde"/>
    <tableColumn id="20" name="Vigencia hasta"/>
    <tableColumn id="21" name="Condiciones clave"/>
    <tableColumn id="22" name="Tasa prevista"/>
    <tableColumn id="23" name="Tasa pagada"/>
    <tableColumn id="24" name="Estado del pago"/>
    <tableColumn id="25" name="Documentación"/>
    <tableColumn id="26" name="Días hasta el rodaje"/>
    <tableColumn id="27" name="Días hasta vencimiento"/>
    <tableColumn id="28" name="Alerta principal"/>
    <tableColumn id="29" name="Revisión de datos"/>
    <tableColumn id="30" name="Observaciones"/>
    <tableColumn id="31" name="Última revisión manual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2" name="tblDocumentacion" displayName="tblDocumentacion" ref="A4:K304" headerRowCount="1">
  <autoFilter ref="A4:K304"/>
  <tableColumns count="11">
    <tableColumn id="1" name="ID documento"/>
    <tableColumn id="2" name="ID permiso"/>
    <tableColumn id="3" name="Tipo de documento"/>
    <tableColumn id="4" name="Obligatorio"/>
    <tableColumn id="5" name="Fecha solicitada"/>
    <tableColumn id="6" name="Fecha recibida"/>
    <tableColumn id="7" name="Revisado"/>
    <tableColumn id="8" name="Vigencia hasta"/>
    <tableColumn id="9" name="Ubicación interna"/>
    <tableColumn id="10" name="Observaciones"/>
    <tableColumn id="11" name="Estado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24" customWidth="1" min="3" max="3"/>
    <col width="22" customWidth="1" min="4" max="4"/>
    <col width="31" customWidth="1" min="5" max="5"/>
    <col width="27" customWidth="1" min="6" max="6"/>
    <col width="24" customWidth="1" min="7" max="7"/>
    <col width="19" customWidth="1" min="8" max="8"/>
  </cols>
  <sheetData>
    <row r="1" ht="28" customHeight="1">
      <c r="A1" s="1" t="inlineStr">
        <is>
          <t>CONTROL DE PERMISOS DE LOCALIZACIÓN</t>
        </is>
      </c>
      <c r="B1" s="24" t="n"/>
      <c r="C1" s="24" t="n"/>
      <c r="D1" s="24" t="n"/>
      <c r="E1" s="24" t="n"/>
      <c r="F1" s="24" t="n"/>
      <c r="G1" s="24" t="n"/>
      <c r="H1" s="25" t="n"/>
    </row>
    <row r="2" ht="24" customHeight="1">
      <c r="A2" s="2" t="inlineStr">
        <is>
          <t>Seguimiento de solicitudes, aprobaciones, documentación, tasas y vigencias</t>
        </is>
      </c>
    </row>
    <row r="3"/>
    <row r="4">
      <c r="A4" s="3" t="inlineStr">
        <is>
          <t>Fecha de control</t>
        </is>
      </c>
      <c r="B4" s="4">
        <f>'Instrucciones'!B4</f>
        <v/>
      </c>
      <c r="D4" s="3" t="inlineStr">
        <is>
          <t>Aviso previo de vencimiento</t>
        </is>
      </c>
      <c r="E4" s="5">
        <f>'Instrucciones'!B5</f>
        <v/>
      </c>
    </row>
    <row r="5"/>
    <row r="6"/>
    <row r="7" ht="42" customHeight="1">
      <c r="A7" s="6" t="inlineStr">
        <is>
          <t>Permisos registrados</t>
        </is>
      </c>
      <c r="B7" s="6" t="inlineStr">
        <is>
          <t>Localizaciones futuras o en curso</t>
        </is>
      </c>
      <c r="C7" s="6" t="inlineStr">
        <is>
          <t>Aprobados</t>
        </is>
      </c>
      <c r="D7" s="6" t="inlineStr">
        <is>
          <t>Pendientes de decisión</t>
        </is>
      </c>
      <c r="E7" s="6" t="inlineStr">
        <is>
          <t>Denegados</t>
        </is>
      </c>
      <c r="F7" s="6" t="inlineStr">
        <is>
          <t>Alertas críticas</t>
        </is>
      </c>
      <c r="G7" s="6" t="inlineStr">
        <is>
          <t>Documentación pendiente</t>
        </is>
      </c>
      <c r="H7" s="6" t="inlineStr">
        <is>
          <t>Importe pendiente</t>
        </is>
      </c>
    </row>
    <row r="8" ht="30" customHeight="1">
      <c r="A8" s="7">
        <f>COUNTIF(Permisos!$A$5:$A$204,"&lt;&gt;")</f>
        <v/>
      </c>
      <c r="B8" s="7">
        <f>COUNTIFS(Permisos!$A$5:$A$204,"&lt;&gt;",Permisos!$H$5:$H$204,"&gt;="&amp;'Instrucciones'!$B$4,Permisos!$L$5:$L$204,"&lt;&gt;Cancelada")</f>
        <v/>
      </c>
      <c r="C8" s="7">
        <f>COUNTIFS(Permisos!$A$5:$A$204,"&lt;&gt;",Permisos!$P$5:$P$204,"Aprobado")</f>
        <v/>
      </c>
      <c r="D8" s="7">
        <f>COUNTIFS(Permisos!$A$5:$A$204,"&lt;&gt;",Permisos!$P$5:$P$204,"Pendiente")</f>
        <v/>
      </c>
      <c r="E8" s="7">
        <f>COUNTIFS(Permisos!$A$5:$A$204,"&lt;&gt;",Permisos!$P$5:$P$204,"Denegado")</f>
        <v/>
      </c>
      <c r="F8" s="7">
        <f>COUNTIF(Permisos!$AB$5:$AB$204,"Rodaje sin aprobación")+COUNTIF(Permisos!$AB$5:$AB$204,"Permiso vencido")+COUNTIF(Permisos!$AB$5:$AB$204,"Denegado")</f>
        <v/>
      </c>
      <c r="G8" s="7">
        <f>COUNTIFS(Permisos!$A$5:$A$204,"&lt;&gt;",Permisos!$Y$5:$Y$204,"Pendiente")</f>
        <v/>
      </c>
      <c r="H8" s="8">
        <f>SUMPRODUCT((Permisos!$A$5:$A$204&lt;&gt;"")*(Permisos!$V$5:$V$204&gt;Permisos!$W$5:$W$204)*(Permisos!$V$5:$V$204-Permisos!$W$5:$W$204))</f>
        <v/>
      </c>
    </row>
    <row r="9"/>
    <row r="10">
      <c r="A10" s="9" t="inlineStr">
        <is>
          <t>Tasas previstas</t>
        </is>
      </c>
      <c r="C10" s="9" t="inlineStr">
        <is>
          <t>Tasas pagadas</t>
        </is>
      </c>
      <c r="E10" s="9" t="inlineStr">
        <is>
          <t>Diferencia pendiente</t>
        </is>
      </c>
      <c r="G10" s="9" t="inlineStr">
        <is>
          <t>Permisos con revisión pendiente</t>
        </is>
      </c>
    </row>
    <row r="11">
      <c r="A11" s="10">
        <f>SUM(Permisos!$V$5:$V$204)</f>
        <v/>
      </c>
      <c r="C11" s="10">
        <f>SUM(Permisos!$W$5:$W$204)</f>
        <v/>
      </c>
      <c r="E11" s="10">
        <f>MAX(0,A11-C11)</f>
        <v/>
      </c>
      <c r="G11" s="11">
        <f>COUNTIFS(Permisos!$A$5:$A$204,"&lt;&gt;",Permisos!$AC$5:$AC$204,"&lt;&gt;Correcto")</f>
        <v/>
      </c>
    </row>
    <row r="12"/>
    <row r="13"/>
    <row r="14"/>
    <row r="15">
      <c r="A15" s="6" t="inlineStr">
        <is>
          <t>Decisión</t>
        </is>
      </c>
      <c r="B15" s="6" t="inlineStr">
        <is>
          <t>Número de permisos</t>
        </is>
      </c>
    </row>
    <row r="16">
      <c r="A16" s="12" t="inlineStr">
        <is>
          <t>Pendiente</t>
        </is>
      </c>
      <c r="B16" s="12">
        <f>COUNTIFS(Permisos!$A$5:$A$204,"&lt;&gt;",Permisos!$P$5:$P$204,A16)</f>
        <v/>
      </c>
    </row>
    <row r="17">
      <c r="A17" s="13" t="inlineStr">
        <is>
          <t>Aprobado</t>
        </is>
      </c>
      <c r="B17" s="13">
        <f>COUNTIFS(Permisos!$A$5:$A$204,"&lt;&gt;",Permisos!$P$5:$P$204,A17)</f>
        <v/>
      </c>
    </row>
    <row r="18">
      <c r="A18" s="12" t="inlineStr">
        <is>
          <t>Denegado</t>
        </is>
      </c>
      <c r="B18" s="12">
        <f>COUNTIFS(Permisos!$A$5:$A$204,"&lt;&gt;",Permisos!$P$5:$P$204,A18)</f>
        <v/>
      </c>
    </row>
    <row r="19">
      <c r="A19" s="13" t="inlineStr">
        <is>
          <t>No requerido</t>
        </is>
      </c>
      <c r="B19" s="13">
        <f>COUNTIFS(Permisos!$A$5:$A$204,"&lt;&gt;",Permisos!$P$5:$P$204,A19)</f>
        <v/>
      </c>
    </row>
    <row r="20"/>
    <row r="21"/>
    <row r="22"/>
    <row r="23"/>
    <row r="24"/>
    <row r="25"/>
    <row r="26"/>
    <row r="27"/>
    <row r="28"/>
    <row r="29"/>
    <row r="30">
      <c r="A30" s="6" t="inlineStr">
        <is>
          <t>Tipo de alerta</t>
        </is>
      </c>
      <c r="B30" s="6" t="inlineStr">
        <is>
          <t>Número</t>
        </is>
      </c>
      <c r="C30" s="6" t="inlineStr">
        <is>
          <t>Criterio</t>
        </is>
      </c>
      <c r="D30" s="6" t="inlineStr">
        <is>
          <t>Prioridad</t>
        </is>
      </c>
      <c r="E30" s="6" t="inlineStr">
        <is>
          <t>Acción recomendada</t>
        </is>
      </c>
      <c r="F30" s="6" t="inlineStr">
        <is>
          <t>Responsable de revisión</t>
        </is>
      </c>
    </row>
    <row r="31">
      <c r="A31" s="14" t="inlineStr">
        <is>
          <t>Rodaje sin aprobación</t>
        </is>
      </c>
      <c r="B31" s="12">
        <f>COUNTIF(Permisos!$AB$5:$AB$204,A31)</f>
        <v/>
      </c>
      <c r="C31" s="14" t="inlineStr">
        <is>
          <t>Rodaje iniciado con decisión pendiente</t>
        </is>
      </c>
      <c r="D31" s="14" t="inlineStr">
        <is>
          <t>Crítica</t>
        </is>
      </c>
      <c r="E31" s="14" t="inlineStr">
        <is>
          <t>Confirmar autorización o detener la confirmación</t>
        </is>
      </c>
      <c r="F31" s="14" t="inlineStr">
        <is>
          <t>Producción / Localizaciones</t>
        </is>
      </c>
    </row>
    <row r="32">
      <c r="A32" s="15" t="inlineStr">
        <is>
          <t>Permiso vencido</t>
        </is>
      </c>
      <c r="B32" s="13">
        <f>COUNTIF(Permisos!$AB$5:$AB$204,A32)</f>
        <v/>
      </c>
      <c r="C32" s="15" t="inlineStr">
        <is>
          <t>Vigencia terminada durante un rodaje activo</t>
        </is>
      </c>
      <c r="D32" s="15" t="inlineStr">
        <is>
          <t>Crítica</t>
        </is>
      </c>
      <c r="E32" s="15" t="inlineStr">
        <is>
          <t>Solicitar renovación o ajustar fechas</t>
        </is>
      </c>
      <c r="F32" s="15" t="inlineStr">
        <is>
          <t>Producción / Localizaciones</t>
        </is>
      </c>
    </row>
    <row r="33">
      <c r="A33" s="14" t="inlineStr">
        <is>
          <t>Denegado</t>
        </is>
      </c>
      <c r="B33" s="12">
        <f>COUNTIF(Permisos!$AB$5:$AB$204,A33)</f>
        <v/>
      </c>
      <c r="C33" s="14" t="inlineStr">
        <is>
          <t>Decisión denegada</t>
        </is>
      </c>
      <c r="D33" s="14" t="inlineStr">
        <is>
          <t>Crítica</t>
        </is>
      </c>
      <c r="E33" s="14" t="inlineStr">
        <is>
          <t>Buscar alternativa y documentar el cierre</t>
        </is>
      </c>
      <c r="F33" s="14" t="inlineStr">
        <is>
          <t>Producción / Localizaciones</t>
        </is>
      </c>
    </row>
    <row r="34">
      <c r="A34" s="15" t="inlineStr">
        <is>
          <t>Aprobación urgente</t>
        </is>
      </c>
      <c r="B34" s="13">
        <f>COUNTIF(Permisos!$AB$5:$AB$204,A34)</f>
        <v/>
      </c>
      <c r="C34" s="15" t="inlineStr">
        <is>
          <t>Rodaje dentro del plazo de aviso</t>
        </is>
      </c>
      <c r="D34" s="15" t="inlineStr">
        <is>
          <t>Alta</t>
        </is>
      </c>
      <c r="E34" s="15" t="inlineStr">
        <is>
          <t>Escalar el seguimiento de la resolución</t>
        </is>
      </c>
      <c r="F34" s="15" t="inlineStr">
        <is>
          <t>Producción / Localizaciones</t>
        </is>
      </c>
    </row>
    <row r="35">
      <c r="A35" s="14" t="inlineStr">
        <is>
          <t>Documentación pendiente</t>
        </is>
      </c>
      <c r="B35" s="12">
        <f>COUNTIF(Permisos!$AB$5:$AB$204,A35)</f>
        <v/>
      </c>
      <c r="C35" s="14" t="inlineStr">
        <is>
          <t>Documento obligatorio sin validar</t>
        </is>
      </c>
      <c r="D35" s="14" t="inlineStr">
        <is>
          <t>Alta</t>
        </is>
      </c>
      <c r="E35" s="14" t="inlineStr">
        <is>
          <t>Completar y revisar la documentación</t>
        </is>
      </c>
      <c r="F35" s="14" t="inlineStr">
        <is>
          <t>Producción / Localizaciones</t>
        </is>
      </c>
    </row>
    <row r="36">
      <c r="A36" s="15" t="inlineStr">
        <is>
          <t>Tasa pendiente</t>
        </is>
      </c>
      <c r="B36" s="13">
        <f>COUNTIF(Permisos!$AB$5:$AB$204,A36)</f>
        <v/>
      </c>
      <c r="C36" s="15" t="inlineStr">
        <is>
          <t>Pago pendiente o parcial</t>
        </is>
      </c>
      <c r="D36" s="15" t="inlineStr">
        <is>
          <t>Alta</t>
        </is>
      </c>
      <c r="E36" s="15" t="inlineStr">
        <is>
          <t>Confirmar importe y tramitar el pago</t>
        </is>
      </c>
      <c r="F36" s="15" t="inlineStr">
        <is>
          <t>Producción / Localizaciones</t>
        </is>
      </c>
    </row>
    <row r="37">
      <c r="A37" s="14" t="inlineStr">
        <is>
          <t>Vence pronto</t>
        </is>
      </c>
      <c r="B37" s="12">
        <f>COUNTIF(Permisos!$AB$5:$AB$204,A37)</f>
        <v/>
      </c>
      <c r="C37" s="14" t="inlineStr">
        <is>
          <t>Vigencia dentro del plazo de aviso</t>
        </is>
      </c>
      <c r="D37" s="14" t="inlineStr">
        <is>
          <t>Media</t>
        </is>
      </c>
      <c r="E37" s="14" t="inlineStr">
        <is>
          <t>Revisar necesidad de ampliación</t>
        </is>
      </c>
      <c r="F37" s="14" t="inlineStr">
        <is>
          <t>Producción / Localizaciones</t>
        </is>
      </c>
    </row>
    <row r="38">
      <c r="A38" s="15" t="inlineStr">
        <is>
          <t>Revisar datos</t>
        </is>
      </c>
      <c r="B38" s="13">
        <f>COUNTIF(Permisos!$AB$5:$AB$204,A38)</f>
        <v/>
      </c>
      <c r="C38" s="15" t="inlineStr">
        <is>
          <t>La fila contiene datos incoherentes</t>
        </is>
      </c>
      <c r="D38" s="15" t="inlineStr">
        <is>
          <t>Alta</t>
        </is>
      </c>
      <c r="E38" s="15" t="inlineStr">
        <is>
          <t>Corregir los campos señalados</t>
        </is>
      </c>
      <c r="F38" s="15" t="inlineStr">
        <is>
          <t>Producción / Localizaciones</t>
        </is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5" customWidth="1" min="3" max="3"/>
    <col width="17" customWidth="1" min="4" max="4"/>
    <col width="24" customWidth="1" min="5" max="5"/>
    <col width="31" customWidth="1" min="6" max="6"/>
    <col width="15" customWidth="1" min="7" max="7"/>
    <col width="15" customWidth="1" min="8" max="8"/>
    <col width="17" customWidth="1" min="9" max="9"/>
    <col width="25" customWidth="1" min="10" max="10"/>
    <col width="22" customWidth="1" min="11" max="11"/>
    <col width="20" customWidth="1" min="12" max="12"/>
    <col width="19" customWidth="1" min="13" max="13"/>
    <col width="28" customWidth="1" min="14" max="14"/>
    <col width="20" customWidth="1" min="15" max="15"/>
    <col width="16" customWidth="1" min="16" max="16"/>
    <col width="17" customWidth="1" min="17" max="17"/>
    <col width="23" customWidth="1" min="18" max="18"/>
    <col width="16" customWidth="1" min="19" max="19"/>
    <col width="16" customWidth="1" min="20" max="20"/>
    <col width="34" customWidth="1" min="21" max="21"/>
    <col width="15" customWidth="1" min="22" max="22"/>
    <col width="15" customWidth="1" min="23" max="23"/>
    <col width="18" customWidth="1" min="24" max="24"/>
    <col width="24" customWidth="1" min="25" max="25"/>
    <col width="17" customWidth="1" min="26" max="26"/>
    <col width="19" customWidth="1" min="27" max="27"/>
    <col width="26" customWidth="1" min="28" max="28"/>
    <col width="29" customWidth="1" min="29" max="29"/>
    <col width="34" customWidth="1" min="30" max="30"/>
    <col width="20" customWidth="1" min="31" max="31"/>
  </cols>
  <sheetData>
    <row r="1" ht="28" customHeight="1">
      <c r="A1" s="1" t="inlineStr">
        <is>
          <t>REGISTRO DE PERMISOS DE LOCALIZACIÓN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4" t="n"/>
      <c r="Q1" s="24" t="n"/>
      <c r="R1" s="24" t="n"/>
      <c r="S1" s="24" t="n"/>
      <c r="T1" s="24" t="n"/>
      <c r="U1" s="24" t="n"/>
      <c r="V1" s="24" t="n"/>
      <c r="W1" s="24" t="n"/>
      <c r="X1" s="24" t="n"/>
      <c r="Y1" s="24" t="n"/>
      <c r="Z1" s="24" t="n"/>
      <c r="AA1" s="24" t="n"/>
      <c r="AB1" s="24" t="n"/>
      <c r="AC1" s="24" t="n"/>
      <c r="AD1" s="24" t="n"/>
      <c r="AE1" s="25" t="n"/>
    </row>
    <row r="2" ht="24" customHeight="1">
      <c r="A2" s="2" t="inlineStr">
        <is>
          <t>Una fila representa un permiso o autorización diferenciada. No agrupe en una sola fila permisos emitidos por entidades distintas.</t>
        </is>
      </c>
    </row>
    <row r="3"/>
    <row r="4" ht="48" customHeight="1">
      <c r="A4" s="6" t="inlineStr">
        <is>
          <t>ID permiso</t>
        </is>
      </c>
      <c r="B4" s="6" t="inlineStr">
        <is>
          <t>Proyecto</t>
        </is>
      </c>
      <c r="C4" s="6" t="inlineStr">
        <is>
          <t>Localización</t>
        </is>
      </c>
      <c r="D4" s="6" t="inlineStr">
        <is>
          <t>Municipio</t>
        </is>
      </c>
      <c r="E4" s="6" t="inlineStr">
        <is>
          <t>Tipo de espacio</t>
        </is>
      </c>
      <c r="F4" s="6" t="inlineStr">
        <is>
          <t>Entidad autorizante</t>
        </is>
      </c>
      <c r="G4" s="6" t="inlineStr">
        <is>
          <t>Inicio de rodaje</t>
        </is>
      </c>
      <c r="H4" s="6" t="inlineStr">
        <is>
          <t>Fin de rodaje</t>
        </is>
      </c>
      <c r="I4" s="6" t="inlineStr">
        <is>
          <t>Fecha de solicitud</t>
        </is>
      </c>
      <c r="J4" s="6" t="inlineStr">
        <is>
          <t>Responsable</t>
        </is>
      </c>
      <c r="K4" s="6" t="inlineStr">
        <is>
          <t>Canal de seguimiento</t>
        </is>
      </c>
      <c r="L4" s="6" t="inlineStr">
        <is>
          <t>Estado de solicitud</t>
        </is>
      </c>
      <c r="M4" s="6" t="inlineStr">
        <is>
          <t>Fecha de última gestión</t>
        </is>
      </c>
      <c r="N4" s="6" t="inlineStr">
        <is>
          <t>Próxima acción</t>
        </is>
      </c>
      <c r="O4" s="6" t="inlineStr">
        <is>
          <t>Fecha de próxima acción</t>
        </is>
      </c>
      <c r="P4" s="6" t="inlineStr">
        <is>
          <t>Decisión</t>
        </is>
      </c>
      <c r="Q4" s="6" t="inlineStr">
        <is>
          <t>Fecha de decisión</t>
        </is>
      </c>
      <c r="R4" s="6" t="inlineStr">
        <is>
          <t>Referencia del expediente</t>
        </is>
      </c>
      <c r="S4" s="6" t="inlineStr">
        <is>
          <t>Vigencia desde</t>
        </is>
      </c>
      <c r="T4" s="6" t="inlineStr">
        <is>
          <t>Vigencia hasta</t>
        </is>
      </c>
      <c r="U4" s="6" t="inlineStr">
        <is>
          <t>Condiciones clave</t>
        </is>
      </c>
      <c r="V4" s="6" t="inlineStr">
        <is>
          <t>Tasa prevista</t>
        </is>
      </c>
      <c r="W4" s="6" t="inlineStr">
        <is>
          <t>Tasa pagada</t>
        </is>
      </c>
      <c r="X4" s="6" t="inlineStr">
        <is>
          <t>Estado del pago</t>
        </is>
      </c>
      <c r="Y4" s="6" t="inlineStr">
        <is>
          <t>Documentación</t>
        </is>
      </c>
      <c r="Z4" s="6" t="inlineStr">
        <is>
          <t>Días hasta el rodaje</t>
        </is>
      </c>
      <c r="AA4" s="6" t="inlineStr">
        <is>
          <t>Días hasta vencimiento</t>
        </is>
      </c>
      <c r="AB4" s="6" t="inlineStr">
        <is>
          <t>Alerta principal</t>
        </is>
      </c>
      <c r="AC4" s="6" t="inlineStr">
        <is>
          <t>Revisión de datos</t>
        </is>
      </c>
      <c r="AD4" s="6" t="inlineStr">
        <is>
          <t>Observaciones</t>
        </is>
      </c>
      <c r="AE4" s="6" t="inlineStr">
        <is>
          <t>Última revisión manual</t>
        </is>
      </c>
    </row>
    <row r="5">
      <c r="A5" s="16" t="inlineStr">
        <is>
          <t>PL-2026-001</t>
        </is>
      </c>
      <c r="B5" s="16" t="inlineStr">
        <is>
          <t>Horizonte de Cartón</t>
        </is>
      </c>
      <c r="C5" s="16" t="inlineStr">
        <is>
          <t>Plaza del Reloj Azul</t>
        </is>
      </c>
      <c r="D5" s="16" t="inlineStr">
        <is>
          <t>Madrid</t>
        </is>
      </c>
      <c r="E5" s="16" t="inlineStr">
        <is>
          <t>Vía pública</t>
        </is>
      </c>
      <c r="F5" s="16" t="inlineStr">
        <is>
          <t>Oficina Municipal Ficticia de Rodajes</t>
        </is>
      </c>
      <c r="G5" s="17" t="n">
        <v>46277</v>
      </c>
      <c r="H5" s="17" t="n">
        <v>46277</v>
      </c>
      <c r="I5" s="17" t="n">
        <v>46252</v>
      </c>
      <c r="J5" s="16" t="inlineStr">
        <is>
          <t>M. Ríos — Localizaciones</t>
        </is>
      </c>
      <c r="K5" s="16" t="inlineStr">
        <is>
          <t>Sede electrónica</t>
        </is>
      </c>
      <c r="L5" s="16" t="inlineStr">
        <is>
          <t>En revisión</t>
        </is>
      </c>
      <c r="M5" s="17" t="n">
        <v>46269</v>
      </c>
      <c r="N5" s="16" t="inlineStr">
        <is>
          <t>Confirmar resolución</t>
        </is>
      </c>
      <c r="O5" s="17" t="n">
        <v>46273</v>
      </c>
      <c r="P5" s="16" t="inlineStr">
        <is>
          <t>Pendiente</t>
        </is>
      </c>
      <c r="Q5" s="17" t="n"/>
      <c r="R5" s="16" t="inlineStr">
        <is>
          <t>EXP-FIC-2601</t>
        </is>
      </c>
      <c r="S5" s="17" t="n"/>
      <c r="T5" s="17" t="n"/>
      <c r="U5" s="16" t="inlineStr">
        <is>
          <t>Ocupación de 07:00 a 13:00</t>
        </is>
      </c>
      <c r="V5" s="18" t="n">
        <v>420</v>
      </c>
      <c r="W5" s="18" t="n">
        <v>0</v>
      </c>
      <c r="X5" s="19">
        <f>IF($A5="","",IF(OR($V5="",$V5=0),"No aplica",IF($W5="","Pendiente",IF($W5&gt;=$V5,"Pagada","Parcial"))))</f>
        <v/>
      </c>
      <c r="Y5" s="19">
        <f>IF($A5="","",IF(COUNTIFS(Documentación!$B$5:$B$304,$A5,Documentación!$D$5:$D$304,"Sí")=0,"Sin requisitos cargados",IF(COUNTIFS(Documentación!$B$5:$B$304,$A5,Documentación!$D$5:$D$304,"Sí",Documentación!$K$5:$K$304,"&lt;&gt;Validado")=0,"Completa","Pendiente")))</f>
        <v/>
      </c>
      <c r="Z5" s="20">
        <f>IF(OR($A5="",$G5=""),"",$G5-'Instrucciones'!$B$4)</f>
        <v/>
      </c>
      <c r="AA5" s="20">
        <f>IF(OR($A5="",$T5=""),"",$T5-'Instrucciones'!$B$4)</f>
        <v/>
      </c>
      <c r="AB5" s="19">
        <f>IF($A5="","",IF($AC5&lt;&gt;"Correcto","Revisar datos",IF($L5="Cancelada","Cancelado",IF($P5="Denegado","Denegado",IF(AND($P5="Aprobado",$T5&lt;&gt;"",$T5&lt;'Instrucciones'!$B$4,$H5&gt;='Instrucciones'!$B$4),"Permiso vencido",IF(AND($P5="Pendiente",$G5&lt;'Instrucciones'!$B$4,$H5&gt;='Instrucciones'!$B$4),"Rodaje sin aprobación",IF(AND($P5="Pendiente",$G5&gt;='Instrucciones'!$B$4,$Z5&lt;='Instrucciones'!$B$5),"Aprobación urgente",IF(AND($P5="Aprobado",$Y5="Pendiente"),"Documentación pendiente",IF(AND($P5="Aprobado",OR($X5="Pendiente",$X5="Parcial")),"Tasa pendiente",IF(AND($P5="Aprobado",$AA5&gt;=0,$AA5&lt;='Instrucciones'!$B$5),"Vence pronto",IF($H5&lt;'Instrucciones'!$B$4,"Rodaje finalizado","Sin alerta")))))))))))</f>
        <v/>
      </c>
      <c r="AC5" s="19">
        <f>IF($A5="","",IF(COUNTIF($A$5:$A$204,$A5)&gt;1,"ID duplicado",IF(OR($B5="",$C5="",$D5="",$G5="",$H5="",$L5="",$P5=""),"Faltan datos básicos",IF($H5&lt;$G5,"Fechas de rodaje incoherentes",IF(AND($I5&lt;&gt;"",$I5&gt;$G5),"Solicitud posterior al inicio",IF(AND($P5&lt;&gt;"Pendiente",$P5&lt;&gt;"",$Q5=""),"Falta fecha de decisión",IF(AND($P5="Pendiente",$Q5&lt;&gt;""),"Decisión y fecha incoherentes",IF(AND($S5&lt;&gt;"",$T5&lt;&gt;"",$T5&lt;$S5),"Vigencia incoherente",IF(AND($P5="Aprobado",OR($S5="",$T5="")),"Falta vigencia",IF(AND($P5="Aprobado",$S5&lt;&gt;"",$T5&lt;&gt;"",OR($G5&lt;$S5,$H5&gt;$T5)),"Rodaje fuera de vigencia",IF(AND($V5&lt;&gt;"",$W5&gt;$V5),"Pago superior a la previsión","Correcto"))))))))))</f>
        <v/>
      </c>
      <c r="AD5" s="16" t="inlineStr">
        <is>
          <t>Rodaje publicitario ficticio</t>
        </is>
      </c>
      <c r="AE5" s="17" t="n">
        <v>46270</v>
      </c>
    </row>
    <row r="6">
      <c r="A6" s="16" t="inlineStr">
        <is>
          <t>PL-2026-002</t>
        </is>
      </c>
      <c r="B6" s="16" t="inlineStr">
        <is>
          <t>Luz de Invierno</t>
        </is>
      </c>
      <c r="C6" s="16" t="inlineStr">
        <is>
          <t>Antigua Fábrica Nube</t>
        </is>
      </c>
      <c r="D6" s="16" t="inlineStr">
        <is>
          <t>Alcobendas</t>
        </is>
      </c>
      <c r="E6" s="16" t="inlineStr">
        <is>
          <t>Propiedad privada</t>
        </is>
      </c>
      <c r="F6" s="16" t="inlineStr">
        <is>
          <t>Inmuebles Nube Clara, S. L. ficticia</t>
        </is>
      </c>
      <c r="G6" s="17" t="n">
        <v>46286</v>
      </c>
      <c r="H6" s="17" t="n">
        <v>46287</v>
      </c>
      <c r="I6" s="17" t="n">
        <v>46259</v>
      </c>
      <c r="J6" s="16" t="inlineStr">
        <is>
          <t>C. Vidal — Producción</t>
        </is>
      </c>
      <c r="K6" s="16" t="inlineStr">
        <is>
          <t>Correo electrónico</t>
        </is>
      </c>
      <c r="L6" s="16" t="inlineStr">
        <is>
          <t>Resuelta</t>
        </is>
      </c>
      <c r="M6" s="17" t="n">
        <v>46267</v>
      </c>
      <c r="N6" s="16" t="inlineStr">
        <is>
          <t>Enviar plan definitivo</t>
        </is>
      </c>
      <c r="O6" s="17" t="n">
        <v>46279</v>
      </c>
      <c r="P6" s="16" t="inlineStr">
        <is>
          <t>Aprobado</t>
        </is>
      </c>
      <c r="Q6" s="17" t="n">
        <v>46267</v>
      </c>
      <c r="R6" s="16" t="inlineStr">
        <is>
          <t>ANC-884-FIC</t>
        </is>
      </c>
      <c r="S6" s="17" t="n">
        <v>46285</v>
      </c>
      <c r="T6" s="17" t="n">
        <v>46288</v>
      </c>
      <c r="U6" s="16" t="inlineStr">
        <is>
          <t>Máximo 35 personas; sin efectos de humo</t>
        </is>
      </c>
      <c r="V6" s="18" t="n">
        <v>750</v>
      </c>
      <c r="W6" s="18" t="n">
        <v>750</v>
      </c>
      <c r="X6" s="19">
        <f>IF($A6="","",IF(OR($V6="",$V6=0),"No aplica",IF($W6="","Pendiente",IF($W6&gt;=$V6,"Pagada","Parcial"))))</f>
        <v/>
      </c>
      <c r="Y6" s="19">
        <f>IF($A6="","",IF(COUNTIFS(Documentación!$B$5:$B$304,$A6,Documentación!$D$5:$D$304,"Sí")=0,"Sin requisitos cargados",IF(COUNTIFS(Documentación!$B$5:$B$304,$A6,Documentación!$D$5:$D$304,"Sí",Documentación!$K$5:$K$304,"&lt;&gt;Validado")=0,"Completa","Pendiente")))</f>
        <v/>
      </c>
      <c r="Z6" s="20">
        <f>IF(OR($A6="",$G6=""),"",$G6-'Instrucciones'!$B$4)</f>
        <v/>
      </c>
      <c r="AA6" s="20">
        <f>IF(OR($A6="",$T6=""),"",$T6-'Instrucciones'!$B$4)</f>
        <v/>
      </c>
      <c r="AB6" s="19">
        <f>IF($A6="","",IF($AC6&lt;&gt;"Correcto","Revisar datos",IF($L6="Cancelada","Cancelado",IF($P6="Denegado","Denegado",IF(AND($P6="Aprobado",$T6&lt;&gt;"",$T6&lt;'Instrucciones'!$B$4,$H6&gt;='Instrucciones'!$B$4),"Permiso vencido",IF(AND($P6="Pendiente",$G6&lt;'Instrucciones'!$B$4,$H6&gt;='Instrucciones'!$B$4),"Rodaje sin aprobación",IF(AND($P6="Pendiente",$G6&gt;='Instrucciones'!$B$4,$Z6&lt;='Instrucciones'!$B$5),"Aprobación urgente",IF(AND($P6="Aprobado",$Y6="Pendiente"),"Documentación pendiente",IF(AND($P6="Aprobado",OR($X6="Pendiente",$X6="Parcial")),"Tasa pendiente",IF(AND($P6="Aprobado",$AA6&gt;=0,$AA6&lt;='Instrucciones'!$B$5),"Vence pronto",IF($H6&lt;'Instrucciones'!$B$4,"Rodaje finalizado","Sin alerta")))))))))))</f>
        <v/>
      </c>
      <c r="AC6" s="19">
        <f>IF($A6="","",IF(COUNTIF($A$5:$A$204,$A6)&gt;1,"ID duplicado",IF(OR($B6="",$C6="",$D6="",$G6="",$H6="",$L6="",$P6=""),"Faltan datos básicos",IF($H6&lt;$G6,"Fechas de rodaje incoherentes",IF(AND($I6&lt;&gt;"",$I6&gt;$G6),"Solicitud posterior al inicio",IF(AND($P6&lt;&gt;"Pendiente",$P6&lt;&gt;"",$Q6=""),"Falta fecha de decisión",IF(AND($P6="Pendiente",$Q6&lt;&gt;""),"Decisión y fecha incoherentes",IF(AND($S6&lt;&gt;"",$T6&lt;&gt;"",$T6&lt;$S6),"Vigencia incoherente",IF(AND($P6="Aprobado",OR($S6="",$T6="")),"Falta vigencia",IF(AND($P6="Aprobado",$S6&lt;&gt;"",$T6&lt;&gt;"",OR($G6&lt;$S6,$H6&gt;$T6)),"Rodaje fuera de vigencia",IF(AND($V6&lt;&gt;"",$W6&gt;$V6),"Pago superior a la previsión","Correcto"))))))))))</f>
        <v/>
      </c>
      <c r="AD6" s="16" t="n"/>
      <c r="AE6" s="17" t="n">
        <v>46268</v>
      </c>
    </row>
    <row r="7">
      <c r="A7" s="16" t="inlineStr">
        <is>
          <t>PL-2026-003</t>
        </is>
      </c>
      <c r="B7" s="16" t="inlineStr">
        <is>
          <t>Atlas de Sal</t>
        </is>
      </c>
      <c r="C7" s="16" t="inlineStr">
        <is>
          <t>Sendero de la Bruma</t>
        </is>
      </c>
      <c r="D7" s="16" t="inlineStr">
        <is>
          <t>Cercedilla</t>
        </is>
      </c>
      <c r="E7" s="16" t="inlineStr">
        <is>
          <t>Espacio natural</t>
        </is>
      </c>
      <c r="F7" s="16" t="inlineStr">
        <is>
          <t>Consorcio Ficticio Sierra Clara</t>
        </is>
      </c>
      <c r="G7" s="17" t="n">
        <v>46305</v>
      </c>
      <c r="H7" s="17" t="n">
        <v>46306</v>
      </c>
      <c r="I7" s="17" t="n">
        <v>46266</v>
      </c>
      <c r="J7" s="16" t="inlineStr">
        <is>
          <t>L. Soto — Localizaciones</t>
        </is>
      </c>
      <c r="K7" s="16" t="inlineStr">
        <is>
          <t>Sede electrónica</t>
        </is>
      </c>
      <c r="L7" s="16" t="inlineStr">
        <is>
          <t>En subsanación</t>
        </is>
      </c>
      <c r="M7" s="17" t="n">
        <v>46271</v>
      </c>
      <c r="N7" s="16" t="inlineStr">
        <is>
          <t>Aportar plano de acceso</t>
        </is>
      </c>
      <c r="O7" s="17" t="n">
        <v>46274</v>
      </c>
      <c r="P7" s="16" t="inlineStr">
        <is>
          <t>Pendiente</t>
        </is>
      </c>
      <c r="Q7" s="17" t="n"/>
      <c r="R7" s="16" t="inlineStr">
        <is>
          <t>CSC-16-2026-F</t>
        </is>
      </c>
      <c r="S7" s="17" t="n"/>
      <c r="T7" s="17" t="n"/>
      <c r="U7" s="16" t="inlineStr">
        <is>
          <t>Acceso solo por camino señalizado</t>
        </is>
      </c>
      <c r="V7" s="18" t="n">
        <v>180</v>
      </c>
      <c r="W7" s="18" t="n">
        <v>0</v>
      </c>
      <c r="X7" s="19">
        <f>IF($A7="","",IF(OR($V7="",$V7=0),"No aplica",IF($W7="","Pendiente",IF($W7&gt;=$V7,"Pagada","Parcial"))))</f>
        <v/>
      </c>
      <c r="Y7" s="19">
        <f>IF($A7="","",IF(COUNTIFS(Documentación!$B$5:$B$304,$A7,Documentación!$D$5:$D$304,"Sí")=0,"Sin requisitos cargados",IF(COUNTIFS(Documentación!$B$5:$B$304,$A7,Documentación!$D$5:$D$304,"Sí",Documentación!$K$5:$K$304,"&lt;&gt;Validado")=0,"Completa","Pendiente")))</f>
        <v/>
      </c>
      <c r="Z7" s="20">
        <f>IF(OR($A7="",$G7=""),"",$G7-'Instrucciones'!$B$4)</f>
        <v/>
      </c>
      <c r="AA7" s="20">
        <f>IF(OR($A7="",$T7=""),"",$T7-'Instrucciones'!$B$4)</f>
        <v/>
      </c>
      <c r="AB7" s="19">
        <f>IF($A7="","",IF($AC7&lt;&gt;"Correcto","Revisar datos",IF($L7="Cancelada","Cancelado",IF($P7="Denegado","Denegado",IF(AND($P7="Aprobado",$T7&lt;&gt;"",$T7&lt;'Instrucciones'!$B$4,$H7&gt;='Instrucciones'!$B$4),"Permiso vencido",IF(AND($P7="Pendiente",$G7&lt;'Instrucciones'!$B$4,$H7&gt;='Instrucciones'!$B$4),"Rodaje sin aprobación",IF(AND($P7="Pendiente",$G7&gt;='Instrucciones'!$B$4,$Z7&lt;='Instrucciones'!$B$5),"Aprobación urgente",IF(AND($P7="Aprobado",$Y7="Pendiente"),"Documentación pendiente",IF(AND($P7="Aprobado",OR($X7="Pendiente",$X7="Parcial")),"Tasa pendiente",IF(AND($P7="Aprobado",$AA7&gt;=0,$AA7&lt;='Instrucciones'!$B$5),"Vence pronto",IF($H7&lt;'Instrucciones'!$B$4,"Rodaje finalizado","Sin alerta")))))))))))</f>
        <v/>
      </c>
      <c r="AC7" s="19">
        <f>IF($A7="","",IF(COUNTIF($A$5:$A$204,$A7)&gt;1,"ID duplicado",IF(OR($B7="",$C7="",$D7="",$G7="",$H7="",$L7="",$P7=""),"Faltan datos básicos",IF($H7&lt;$G7,"Fechas de rodaje incoherentes",IF(AND($I7&lt;&gt;"",$I7&gt;$G7),"Solicitud posterior al inicio",IF(AND($P7&lt;&gt;"Pendiente",$P7&lt;&gt;"",$Q7=""),"Falta fecha de decisión",IF(AND($P7="Pendiente",$Q7&lt;&gt;""),"Decisión y fecha incoherentes",IF(AND($S7&lt;&gt;"",$T7&lt;&gt;"",$T7&lt;$S7),"Vigencia incoherente",IF(AND($P7="Aprobado",OR($S7="",$T7="")),"Falta vigencia",IF(AND($P7="Aprobado",$S7&lt;&gt;"",$T7&lt;&gt;"",OR($G7&lt;$S7,$H7&gt;$T7)),"Rodaje fuera de vigencia",IF(AND($V7&lt;&gt;"",$W7&gt;$V7),"Pago superior a la previsión","Correcto"))))))))))</f>
        <v/>
      </c>
      <c r="AD7" s="16" t="inlineStr">
        <is>
          <t>Pendiente ajustar equipo técnico</t>
        </is>
      </c>
      <c r="AE7" s="17" t="n">
        <v>46271</v>
      </c>
    </row>
    <row r="8">
      <c r="A8" s="16" t="inlineStr">
        <is>
          <t>PL-2026-004</t>
        </is>
      </c>
      <c r="B8" s="16" t="inlineStr">
        <is>
          <t>Ciudad de Papel</t>
        </is>
      </c>
      <c r="C8" s="16" t="inlineStr">
        <is>
          <t>Estación Prado Norte</t>
        </is>
      </c>
      <c r="D8" s="16" t="inlineStr">
        <is>
          <t>Madrid</t>
        </is>
      </c>
      <c r="E8" s="16" t="inlineStr">
        <is>
          <t>Infraestructura de transporte</t>
        </is>
      </c>
      <c r="F8" s="16" t="inlineStr">
        <is>
          <t>Transportes Prado Norte, S. A. ficticia</t>
        </is>
      </c>
      <c r="G8" s="17" t="n">
        <v>46270</v>
      </c>
      <c r="H8" s="17" t="n">
        <v>46270</v>
      </c>
      <c r="I8" s="17" t="n">
        <v>46244</v>
      </c>
      <c r="J8" s="16" t="inlineStr">
        <is>
          <t>A. León — Producción</t>
        </is>
      </c>
      <c r="K8" s="16" t="inlineStr">
        <is>
          <t>Correo electrónico</t>
        </is>
      </c>
      <c r="L8" s="16" t="inlineStr">
        <is>
          <t>Resuelta</t>
        </is>
      </c>
      <c r="M8" s="17" t="n">
        <v>46263</v>
      </c>
      <c r="N8" s="16" t="inlineStr">
        <is>
          <t>Archivar cierre</t>
        </is>
      </c>
      <c r="O8" s="17" t="n">
        <v>46272</v>
      </c>
      <c r="P8" s="16" t="inlineStr">
        <is>
          <t>Aprobado</t>
        </is>
      </c>
      <c r="Q8" s="17" t="n">
        <v>46263</v>
      </c>
      <c r="R8" s="16" t="inlineStr">
        <is>
          <t>TPN-FIC-309</t>
        </is>
      </c>
      <c r="S8" s="17" t="n">
        <v>46270</v>
      </c>
      <c r="T8" s="17" t="n">
        <v>46270</v>
      </c>
      <c r="U8" s="16" t="inlineStr">
        <is>
          <t>Sin bloquear accesos</t>
        </is>
      </c>
      <c r="V8" s="18" t="n">
        <v>950</v>
      </c>
      <c r="W8" s="18" t="n">
        <v>950</v>
      </c>
      <c r="X8" s="19">
        <f>IF($A8="","",IF(OR($V8="",$V8=0),"No aplica",IF($W8="","Pendiente",IF($W8&gt;=$V8,"Pagada","Parcial"))))</f>
        <v/>
      </c>
      <c r="Y8" s="19">
        <f>IF($A8="","",IF(COUNTIFS(Documentación!$B$5:$B$304,$A8,Documentación!$D$5:$D$304,"Sí")=0,"Sin requisitos cargados",IF(COUNTIFS(Documentación!$B$5:$B$304,$A8,Documentación!$D$5:$D$304,"Sí",Documentación!$K$5:$K$304,"&lt;&gt;Validado")=0,"Completa","Pendiente")))</f>
        <v/>
      </c>
      <c r="Z8" s="20">
        <f>IF(OR($A8="",$G8=""),"",$G8-'Instrucciones'!$B$4)</f>
        <v/>
      </c>
      <c r="AA8" s="20">
        <f>IF(OR($A8="",$T8=""),"",$T8-'Instrucciones'!$B$4)</f>
        <v/>
      </c>
      <c r="AB8" s="19">
        <f>IF($A8="","",IF($AC8&lt;&gt;"Correcto","Revisar datos",IF($L8="Cancelada","Cancelado",IF($P8="Denegado","Denegado",IF(AND($P8="Aprobado",$T8&lt;&gt;"",$T8&lt;'Instrucciones'!$B$4,$H8&gt;='Instrucciones'!$B$4),"Permiso vencido",IF(AND($P8="Pendiente",$G8&lt;'Instrucciones'!$B$4,$H8&gt;='Instrucciones'!$B$4),"Rodaje sin aprobación",IF(AND($P8="Pendiente",$G8&gt;='Instrucciones'!$B$4,$Z8&lt;='Instrucciones'!$B$5),"Aprobación urgente",IF(AND($P8="Aprobado",$Y8="Pendiente"),"Documentación pendiente",IF(AND($P8="Aprobado",OR($X8="Pendiente",$X8="Parcial")),"Tasa pendiente",IF(AND($P8="Aprobado",$AA8&gt;=0,$AA8&lt;='Instrucciones'!$B$5),"Vence pronto",IF($H8&lt;'Instrucciones'!$B$4,"Rodaje finalizado","Sin alerta")))))))))))</f>
        <v/>
      </c>
      <c r="AC8" s="19">
        <f>IF($A8="","",IF(COUNTIF($A$5:$A$204,$A8)&gt;1,"ID duplicado",IF(OR($B8="",$C8="",$D8="",$G8="",$H8="",$L8="",$P8=""),"Faltan datos básicos",IF($H8&lt;$G8,"Fechas de rodaje incoherentes",IF(AND($I8&lt;&gt;"",$I8&gt;$G8),"Solicitud posterior al inicio",IF(AND($P8&lt;&gt;"Pendiente",$P8&lt;&gt;"",$Q8=""),"Falta fecha de decisión",IF(AND($P8="Pendiente",$Q8&lt;&gt;""),"Decisión y fecha incoherentes",IF(AND($S8&lt;&gt;"",$T8&lt;&gt;"",$T8&lt;$S8),"Vigencia incoherente",IF(AND($P8="Aprobado",OR($S8="",$T8="")),"Falta vigencia",IF(AND($P8="Aprobado",$S8&lt;&gt;"",$T8&lt;&gt;"",OR($G8&lt;$S8,$H8&gt;$T8)),"Rodaje fuera de vigencia",IF(AND($V8&lt;&gt;"",$W8&gt;$V8),"Pago superior a la previsión","Correcto"))))))))))</f>
        <v/>
      </c>
      <c r="AD8" s="16" t="inlineStr">
        <is>
          <t>Rodaje finalizado</t>
        </is>
      </c>
      <c r="AE8" s="17" t="n">
        <v>46271</v>
      </c>
    </row>
    <row r="9">
      <c r="A9" s="16" t="inlineStr">
        <is>
          <t>PL-2026-005</t>
        </is>
      </c>
      <c r="B9" s="16" t="inlineStr">
        <is>
          <t>Eco de Cristal</t>
        </is>
      </c>
      <c r="C9" s="16" t="inlineStr">
        <is>
          <t>Palacio de las Acacias</t>
        </is>
      </c>
      <c r="D9" s="16" t="inlineStr">
        <is>
          <t>Toledo</t>
        </is>
      </c>
      <c r="E9" s="16" t="inlineStr">
        <is>
          <t>Edificio público</t>
        </is>
      </c>
      <c r="F9" s="16" t="inlineStr">
        <is>
          <t>Fundación Pública Acacias ficticia</t>
        </is>
      </c>
      <c r="G9" s="17" t="n">
        <v>46282</v>
      </c>
      <c r="H9" s="17" t="n">
        <v>46282</v>
      </c>
      <c r="I9" s="17" t="n">
        <v>46254</v>
      </c>
      <c r="J9" s="16" t="inlineStr">
        <is>
          <t>P. Serra — Producción</t>
        </is>
      </c>
      <c r="K9" s="16" t="inlineStr">
        <is>
          <t>Correo electrónico</t>
        </is>
      </c>
      <c r="L9" s="16" t="inlineStr">
        <is>
          <t>Resuelta</t>
        </is>
      </c>
      <c r="M9" s="17" t="n">
        <v>46266</v>
      </c>
      <c r="N9" s="16" t="inlineStr">
        <is>
          <t>Buscar alternativa</t>
        </is>
      </c>
      <c r="O9" s="17" t="n">
        <v>46273</v>
      </c>
      <c r="P9" s="16" t="inlineStr">
        <is>
          <t>Denegado</t>
        </is>
      </c>
      <c r="Q9" s="17" t="n">
        <v>46266</v>
      </c>
      <c r="R9" s="16" t="inlineStr">
        <is>
          <t>FPA-2026-77-F</t>
        </is>
      </c>
      <c r="S9" s="17" t="n"/>
      <c r="T9" s="17" t="n"/>
      <c r="U9" s="16" t="n"/>
      <c r="V9" s="18" t="n">
        <v>0</v>
      </c>
      <c r="W9" s="18" t="n">
        <v>0</v>
      </c>
      <c r="X9" s="19">
        <f>IF($A9="","",IF(OR($V9="",$V9=0),"No aplica",IF($W9="","Pendiente",IF($W9&gt;=$V9,"Pagada","Parcial"))))</f>
        <v/>
      </c>
      <c r="Y9" s="19">
        <f>IF($A9="","",IF(COUNTIFS(Documentación!$B$5:$B$304,$A9,Documentación!$D$5:$D$304,"Sí")=0,"Sin requisitos cargados",IF(COUNTIFS(Documentación!$B$5:$B$304,$A9,Documentación!$D$5:$D$304,"Sí",Documentación!$K$5:$K$304,"&lt;&gt;Validado")=0,"Completa","Pendiente")))</f>
        <v/>
      </c>
      <c r="Z9" s="20">
        <f>IF(OR($A9="",$G9=""),"",$G9-'Instrucciones'!$B$4)</f>
        <v/>
      </c>
      <c r="AA9" s="20">
        <f>IF(OR($A9="",$T9=""),"",$T9-'Instrucciones'!$B$4)</f>
        <v/>
      </c>
      <c r="AB9" s="19">
        <f>IF($A9="","",IF($AC9&lt;&gt;"Correcto","Revisar datos",IF($L9="Cancelada","Cancelado",IF($P9="Denegado","Denegado",IF(AND($P9="Aprobado",$T9&lt;&gt;"",$T9&lt;'Instrucciones'!$B$4,$H9&gt;='Instrucciones'!$B$4),"Permiso vencido",IF(AND($P9="Pendiente",$G9&lt;'Instrucciones'!$B$4,$H9&gt;='Instrucciones'!$B$4),"Rodaje sin aprobación",IF(AND($P9="Pendiente",$G9&gt;='Instrucciones'!$B$4,$Z9&lt;='Instrucciones'!$B$5),"Aprobación urgente",IF(AND($P9="Aprobado",$Y9="Pendiente"),"Documentación pendiente",IF(AND($P9="Aprobado",OR($X9="Pendiente",$X9="Parcial")),"Tasa pendiente",IF(AND($P9="Aprobado",$AA9&gt;=0,$AA9&lt;='Instrucciones'!$B$5),"Vence pronto",IF($H9&lt;'Instrucciones'!$B$4,"Rodaje finalizado","Sin alerta")))))))))))</f>
        <v/>
      </c>
      <c r="AC9" s="19">
        <f>IF($A9="","",IF(COUNTIF($A$5:$A$204,$A9)&gt;1,"ID duplicado",IF(OR($B9="",$C9="",$D9="",$G9="",$H9="",$L9="",$P9=""),"Faltan datos básicos",IF($H9&lt;$G9,"Fechas de rodaje incoherentes",IF(AND($I9&lt;&gt;"",$I9&gt;$G9),"Solicitud posterior al inicio",IF(AND($P9&lt;&gt;"Pendiente",$P9&lt;&gt;"",$Q9=""),"Falta fecha de decisión",IF(AND($P9="Pendiente",$Q9&lt;&gt;""),"Decisión y fecha incoherentes",IF(AND($S9&lt;&gt;"",$T9&lt;&gt;"",$T9&lt;$S9),"Vigencia incoherente",IF(AND($P9="Aprobado",OR($S9="",$T9="")),"Falta vigencia",IF(AND($P9="Aprobado",$S9&lt;&gt;"",$T9&lt;&gt;"",OR($G9&lt;$S9,$H9&gt;$T9)),"Rodaje fuera de vigencia",IF(AND($V9&lt;&gt;"",$W9&gt;$V9),"Pago superior a la previsión","Correcto"))))))))))</f>
        <v/>
      </c>
      <c r="AD9" s="16" t="inlineStr">
        <is>
          <t>Incompatibilidad ficticia de agenda</t>
        </is>
      </c>
      <c r="AE9" s="17" t="n">
        <v>46267</v>
      </c>
    </row>
    <row r="10">
      <c r="A10" s="16" t="inlineStr">
        <is>
          <t>PL-2026-006</t>
        </is>
      </c>
      <c r="B10" s="16" t="inlineStr">
        <is>
          <t>Frecuencia Solar</t>
        </is>
      </c>
      <c r="C10" s="16" t="inlineStr">
        <is>
          <t>Pabellón Órbita</t>
        </is>
      </c>
      <c r="D10" s="16" t="inlineStr">
        <is>
          <t>Getafe</t>
        </is>
      </c>
      <c r="E10" s="16" t="inlineStr">
        <is>
          <t>Instalación deportiva</t>
        </is>
      </c>
      <c r="F10" s="16" t="inlineStr">
        <is>
          <t>Deportes Órbita Municipal ficticia</t>
        </is>
      </c>
      <c r="G10" s="17" t="n">
        <v>46293</v>
      </c>
      <c r="H10" s="17" t="n">
        <v>46294</v>
      </c>
      <c r="I10" s="17" t="n">
        <v>46268</v>
      </c>
      <c r="J10" s="16" t="inlineStr">
        <is>
          <t>N. Campos — Localizaciones</t>
        </is>
      </c>
      <c r="K10" s="16" t="inlineStr">
        <is>
          <t>Teléfono</t>
        </is>
      </c>
      <c r="L10" s="16" t="inlineStr">
        <is>
          <t>Presentada</t>
        </is>
      </c>
      <c r="M10" s="17" t="n">
        <v>46268</v>
      </c>
      <c r="N10" s="16" t="inlineStr">
        <is>
          <t>Confirmar recepción</t>
        </is>
      </c>
      <c r="O10" s="17" t="n">
        <v>46275</v>
      </c>
      <c r="P10" s="16" t="inlineStr">
        <is>
          <t>Pendiente</t>
        </is>
      </c>
      <c r="Q10" s="17" t="n"/>
      <c r="R10" s="16" t="inlineStr">
        <is>
          <t>DOM-FIC-118</t>
        </is>
      </c>
      <c r="S10" s="17" t="n"/>
      <c r="T10" s="17" t="n"/>
      <c r="U10" s="16" t="inlineStr">
        <is>
          <t>Proteger el pavimento deportivo</t>
        </is>
      </c>
      <c r="V10" s="18" t="n">
        <v>600</v>
      </c>
      <c r="W10" s="18" t="n">
        <v>0</v>
      </c>
      <c r="X10" s="19">
        <f>IF($A10="","",IF(OR($V10="",$V10=0),"No aplica",IF($W10="","Pendiente",IF($W10&gt;=$V10,"Pagada","Parcial"))))</f>
        <v/>
      </c>
      <c r="Y10" s="19">
        <f>IF($A10="","",IF(COUNTIFS(Documentación!$B$5:$B$304,$A10,Documentación!$D$5:$D$304,"Sí")=0,"Sin requisitos cargados",IF(COUNTIFS(Documentación!$B$5:$B$304,$A10,Documentación!$D$5:$D$304,"Sí",Documentación!$K$5:$K$304,"&lt;&gt;Validado")=0,"Completa","Pendiente")))</f>
        <v/>
      </c>
      <c r="Z10" s="20">
        <f>IF(OR($A10="",$G10=""),"",$G10-'Instrucciones'!$B$4)</f>
        <v/>
      </c>
      <c r="AA10" s="20">
        <f>IF(OR($A10="",$T10=""),"",$T10-'Instrucciones'!$B$4)</f>
        <v/>
      </c>
      <c r="AB10" s="19">
        <f>IF($A10="","",IF($AC10&lt;&gt;"Correcto","Revisar datos",IF($L10="Cancelada","Cancelado",IF($P10="Denegado","Denegado",IF(AND($P10="Aprobado",$T10&lt;&gt;"",$T10&lt;'Instrucciones'!$B$4,$H10&gt;='Instrucciones'!$B$4),"Permiso vencido",IF(AND($P10="Pendiente",$G10&lt;'Instrucciones'!$B$4,$H10&gt;='Instrucciones'!$B$4),"Rodaje sin aprobación",IF(AND($P10="Pendiente",$G10&gt;='Instrucciones'!$B$4,$Z10&lt;='Instrucciones'!$B$5),"Aprobación urgente",IF(AND($P10="Aprobado",$Y10="Pendiente"),"Documentación pendiente",IF(AND($P10="Aprobado",OR($X10="Pendiente",$X10="Parcial")),"Tasa pendiente",IF(AND($P10="Aprobado",$AA10&gt;=0,$AA10&lt;='Instrucciones'!$B$5),"Vence pronto",IF($H10&lt;'Instrucciones'!$B$4,"Rodaje finalizado","Sin alerta")))))))))))</f>
        <v/>
      </c>
      <c r="AC10" s="19">
        <f>IF($A10="","",IF(COUNTIF($A$5:$A$204,$A10)&gt;1,"ID duplicado",IF(OR($B10="",$C10="",$D10="",$G10="",$H10="",$L10="",$P10=""),"Faltan datos básicos",IF($H10&lt;$G10,"Fechas de rodaje incoherentes",IF(AND($I10&lt;&gt;"",$I10&gt;$G10),"Solicitud posterior al inicio",IF(AND($P10&lt;&gt;"Pendiente",$P10&lt;&gt;"",$Q10=""),"Falta fecha de decisión",IF(AND($P10="Pendiente",$Q10&lt;&gt;""),"Decisión y fecha incoherentes",IF(AND($S10&lt;&gt;"",$T10&lt;&gt;"",$T10&lt;$S10),"Vigencia incoherente",IF(AND($P10="Aprobado",OR($S10="",$T10="")),"Falta vigencia",IF(AND($P10="Aprobado",$S10&lt;&gt;"",$T10&lt;&gt;"",OR($G10&lt;$S10,$H10&gt;$T10)),"Rodaje fuera de vigencia",IF(AND($V10&lt;&gt;"",$W10&gt;$V10),"Pago superior a la previsión","Correcto"))))))))))</f>
        <v/>
      </c>
      <c r="AD10" s="16" t="n"/>
      <c r="AE10" s="17" t="n">
        <v>46269</v>
      </c>
    </row>
    <row r="11">
      <c r="A11" s="16" t="inlineStr">
        <is>
          <t>PL-2026-007</t>
        </is>
      </c>
      <c r="B11" s="16" t="inlineStr">
        <is>
          <t>Las Horas Verdes</t>
        </is>
      </c>
      <c r="C11" s="16" t="inlineStr">
        <is>
          <t>Jardín Privado Miraluz</t>
        </is>
      </c>
      <c r="D11" s="16" t="inlineStr">
        <is>
          <t>Valencia</t>
        </is>
      </c>
      <c r="E11" s="16" t="inlineStr">
        <is>
          <t>Propiedad privada</t>
        </is>
      </c>
      <c r="F11" s="16" t="inlineStr">
        <is>
          <t>Miraluz Espacios Creativos, S. L. ficticia</t>
        </is>
      </c>
      <c r="G11" s="17" t="n">
        <v>46279</v>
      </c>
      <c r="H11" s="17" t="n">
        <v>46279</v>
      </c>
      <c r="I11" s="17" t="n">
        <v>46246</v>
      </c>
      <c r="J11" s="16" t="inlineStr">
        <is>
          <t>E. Mena — Producción</t>
        </is>
      </c>
      <c r="K11" s="16" t="inlineStr">
        <is>
          <t>Reunión</t>
        </is>
      </c>
      <c r="L11" s="16" t="inlineStr">
        <is>
          <t>Resuelta</t>
        </is>
      </c>
      <c r="M11" s="17" t="n">
        <v>46264</v>
      </c>
      <c r="N11" s="16" t="inlineStr">
        <is>
          <t>Confirmar entrega de llaves</t>
        </is>
      </c>
      <c r="O11" s="17" t="n">
        <v>46278</v>
      </c>
      <c r="P11" s="16" t="inlineStr">
        <is>
          <t>Aprobado</t>
        </is>
      </c>
      <c r="Q11" s="17" t="n">
        <v>46264</v>
      </c>
      <c r="R11" s="16" t="inlineStr">
        <is>
          <t>MEC-FIC-41</t>
        </is>
      </c>
      <c r="S11" s="17" t="n">
        <v>46279</v>
      </c>
      <c r="T11" s="17" t="n">
        <v>46279</v>
      </c>
      <c r="U11" s="16" t="inlineStr">
        <is>
          <t>Sin música amplificada después de las 20:00</t>
        </is>
      </c>
      <c r="V11" s="18" t="n">
        <v>300</v>
      </c>
      <c r="W11" s="18" t="n">
        <v>150</v>
      </c>
      <c r="X11" s="19">
        <f>IF($A11="","",IF(OR($V11="",$V11=0),"No aplica",IF($W11="","Pendiente",IF($W11&gt;=$V11,"Pagada","Parcial"))))</f>
        <v/>
      </c>
      <c r="Y11" s="19">
        <f>IF($A11="","",IF(COUNTIFS(Documentación!$B$5:$B$304,$A11,Documentación!$D$5:$D$304,"Sí")=0,"Sin requisitos cargados",IF(COUNTIFS(Documentación!$B$5:$B$304,$A11,Documentación!$D$5:$D$304,"Sí",Documentación!$K$5:$K$304,"&lt;&gt;Validado")=0,"Completa","Pendiente")))</f>
        <v/>
      </c>
      <c r="Z11" s="20">
        <f>IF(OR($A11="",$G11=""),"",$G11-'Instrucciones'!$B$4)</f>
        <v/>
      </c>
      <c r="AA11" s="20">
        <f>IF(OR($A11="",$T11=""),"",$T11-'Instrucciones'!$B$4)</f>
        <v/>
      </c>
      <c r="AB11" s="19">
        <f>IF($A11="","",IF($AC11&lt;&gt;"Correcto","Revisar datos",IF($L11="Cancelada","Cancelado",IF($P11="Denegado","Denegado",IF(AND($P11="Aprobado",$T11&lt;&gt;"",$T11&lt;'Instrucciones'!$B$4,$H11&gt;='Instrucciones'!$B$4),"Permiso vencido",IF(AND($P11="Pendiente",$G11&lt;'Instrucciones'!$B$4,$H11&gt;='Instrucciones'!$B$4),"Rodaje sin aprobación",IF(AND($P11="Pendiente",$G11&gt;='Instrucciones'!$B$4,$Z11&lt;='Instrucciones'!$B$5),"Aprobación urgente",IF(AND($P11="Aprobado",$Y11="Pendiente"),"Documentación pendiente",IF(AND($P11="Aprobado",OR($X11="Pendiente",$X11="Parcial")),"Tasa pendiente",IF(AND($P11="Aprobado",$AA11&gt;=0,$AA11&lt;='Instrucciones'!$B$5),"Vence pronto",IF($H11&lt;'Instrucciones'!$B$4,"Rodaje finalizado","Sin alerta")))))))))))</f>
        <v/>
      </c>
      <c r="AC11" s="19">
        <f>IF($A11="","",IF(COUNTIF($A$5:$A$204,$A11)&gt;1,"ID duplicado",IF(OR($B11="",$C11="",$D11="",$G11="",$H11="",$L11="",$P11=""),"Faltan datos básicos",IF($H11&lt;$G11,"Fechas de rodaje incoherentes",IF(AND($I11&lt;&gt;"",$I11&gt;$G11),"Solicitud posterior al inicio",IF(AND($P11&lt;&gt;"Pendiente",$P11&lt;&gt;"",$Q11=""),"Falta fecha de decisión",IF(AND($P11="Pendiente",$Q11&lt;&gt;""),"Decisión y fecha incoherentes",IF(AND($S11&lt;&gt;"",$T11&lt;&gt;"",$T11&lt;$S11),"Vigencia incoherente",IF(AND($P11="Aprobado",OR($S11="",$T11="")),"Falta vigencia",IF(AND($P11="Aprobado",$S11&lt;&gt;"",$T11&lt;&gt;"",OR($G11&lt;$S11,$H11&gt;$T11)),"Rodaje fuera de vigencia",IF(AND($V11&lt;&gt;"",$W11&gt;$V11),"Pago superior a la previsión","Correcto"))))))))))</f>
        <v/>
      </c>
      <c r="AD11" s="16" t="inlineStr">
        <is>
          <t>Resta un pago parcial</t>
        </is>
      </c>
      <c r="AE11" s="17" t="n">
        <v>46270</v>
      </c>
    </row>
    <row r="12">
      <c r="A12" s="16" t="inlineStr">
        <is>
          <t>PL-2026-008</t>
        </is>
      </c>
      <c r="B12" s="16" t="inlineStr">
        <is>
          <t>Marea de Fondo</t>
        </is>
      </c>
      <c r="C12" s="16" t="inlineStr">
        <is>
          <t>Paseo del Faro Rojo</t>
        </is>
      </c>
      <c r="D12" s="16" t="inlineStr">
        <is>
          <t>Gijón</t>
        </is>
      </c>
      <c r="E12" s="16" t="inlineStr">
        <is>
          <t>Vía pública</t>
        </is>
      </c>
      <c r="F12" s="16" t="inlineStr">
        <is>
          <t>Oficina Costera Ficticia de Filmaciones</t>
        </is>
      </c>
      <c r="G12" s="17" t="n">
        <v>46273</v>
      </c>
      <c r="H12" s="17" t="n">
        <v>46273</v>
      </c>
      <c r="I12" s="17" t="n">
        <v>46262</v>
      </c>
      <c r="J12" s="16" t="inlineStr">
        <is>
          <t>R. Alba — Localizaciones</t>
        </is>
      </c>
      <c r="K12" s="16" t="inlineStr">
        <is>
          <t>Sede electrónica</t>
        </is>
      </c>
      <c r="L12" s="16" t="inlineStr">
        <is>
          <t>En revisión</t>
        </is>
      </c>
      <c r="M12" s="17" t="n">
        <v>46270</v>
      </c>
      <c r="N12" s="16" t="inlineStr">
        <is>
          <t>Llamar para resolución</t>
        </is>
      </c>
      <c r="O12" s="17" t="n">
        <v>46272</v>
      </c>
      <c r="P12" s="16" t="inlineStr">
        <is>
          <t>Pendiente</t>
        </is>
      </c>
      <c r="Q12" s="17" t="n"/>
      <c r="R12" s="16" t="inlineStr">
        <is>
          <t>OCF-908-FIC</t>
        </is>
      </c>
      <c r="S12" s="17" t="n"/>
      <c r="T12" s="17" t="n"/>
      <c r="U12" s="16" t="inlineStr">
        <is>
          <t>Equipo reducido y sin cortes de tráfico</t>
        </is>
      </c>
      <c r="V12" s="18" t="n">
        <v>210</v>
      </c>
      <c r="W12" s="18" t="n">
        <v>0</v>
      </c>
      <c r="X12" s="19">
        <f>IF($A12="","",IF(OR($V12="",$V12=0),"No aplica",IF($W12="","Pendiente",IF($W12&gt;=$V12,"Pagada","Parcial"))))</f>
        <v/>
      </c>
      <c r="Y12" s="19">
        <f>IF($A12="","",IF(COUNTIFS(Documentación!$B$5:$B$304,$A12,Documentación!$D$5:$D$304,"Sí")=0,"Sin requisitos cargados",IF(COUNTIFS(Documentación!$B$5:$B$304,$A12,Documentación!$D$5:$D$304,"Sí",Documentación!$K$5:$K$304,"&lt;&gt;Validado")=0,"Completa","Pendiente")))</f>
        <v/>
      </c>
      <c r="Z12" s="20">
        <f>IF(OR($A12="",$G12=""),"",$G12-'Instrucciones'!$B$4)</f>
        <v/>
      </c>
      <c r="AA12" s="20">
        <f>IF(OR($A12="",$T12=""),"",$T12-'Instrucciones'!$B$4)</f>
        <v/>
      </c>
      <c r="AB12" s="19">
        <f>IF($A12="","",IF($AC12&lt;&gt;"Correcto","Revisar datos",IF($L12="Cancelada","Cancelado",IF($P12="Denegado","Denegado",IF(AND($P12="Aprobado",$T12&lt;&gt;"",$T12&lt;'Instrucciones'!$B$4,$H12&gt;='Instrucciones'!$B$4),"Permiso vencido",IF(AND($P12="Pendiente",$G12&lt;'Instrucciones'!$B$4,$H12&gt;='Instrucciones'!$B$4),"Rodaje sin aprobación",IF(AND($P12="Pendiente",$G12&gt;='Instrucciones'!$B$4,$Z12&lt;='Instrucciones'!$B$5),"Aprobación urgente",IF(AND($P12="Aprobado",$Y12="Pendiente"),"Documentación pendiente",IF(AND($P12="Aprobado",OR($X12="Pendiente",$X12="Parcial")),"Tasa pendiente",IF(AND($P12="Aprobado",$AA12&gt;=0,$AA12&lt;='Instrucciones'!$B$5),"Vence pronto",IF($H12&lt;'Instrucciones'!$B$4,"Rodaje finalizado","Sin alerta")))))))))))</f>
        <v/>
      </c>
      <c r="AC12" s="19">
        <f>IF($A12="","",IF(COUNTIF($A$5:$A$204,$A12)&gt;1,"ID duplicado",IF(OR($B12="",$C12="",$D12="",$G12="",$H12="",$L12="",$P12=""),"Faltan datos básicos",IF($H12&lt;$G12,"Fechas de rodaje incoherentes",IF(AND($I12&lt;&gt;"",$I12&gt;$G12),"Solicitud posterior al inicio",IF(AND($P12&lt;&gt;"Pendiente",$P12&lt;&gt;"",$Q12=""),"Falta fecha de decisión",IF(AND($P12="Pendiente",$Q12&lt;&gt;""),"Decisión y fecha incoherentes",IF(AND($S12&lt;&gt;"",$T12&lt;&gt;"",$T12&lt;$S12),"Vigencia incoherente",IF(AND($P12="Aprobado",OR($S12="",$T12="")),"Falta vigencia",IF(AND($P12="Aprobado",$S12&lt;&gt;"",$T12&lt;&gt;"",OR($G12&lt;$S12,$H12&gt;$T12)),"Rodaje fuera de vigencia",IF(AND($V12&lt;&gt;"",$W12&gt;$V12),"Pago superior a la previsión","Correcto"))))))))))</f>
        <v/>
      </c>
      <c r="AD12" s="16" t="inlineStr">
        <is>
          <t>Fecha de rodaje muy próxima</t>
        </is>
      </c>
      <c r="AE12" s="17" t="n">
        <v>46271</v>
      </c>
    </row>
    <row r="13">
      <c r="A13" s="16" t="inlineStr">
        <is>
          <t>PL-2026-009</t>
        </is>
      </c>
      <c r="B13" s="16" t="inlineStr">
        <is>
          <t>Geometría del Aire</t>
        </is>
      </c>
      <c r="C13" s="16" t="inlineStr">
        <is>
          <t>Centro Cultural Prisma</t>
        </is>
      </c>
      <c r="D13" s="16" t="inlineStr">
        <is>
          <t>Sevilla</t>
        </is>
      </c>
      <c r="E13" s="16" t="inlineStr">
        <is>
          <t>Recinto cultural</t>
        </is>
      </c>
      <c r="F13" s="16" t="inlineStr">
        <is>
          <t>Asociación Prisma Sur ficticia</t>
        </is>
      </c>
      <c r="G13" s="17" t="n">
        <v>46298</v>
      </c>
      <c r="H13" s="17" t="n">
        <v>46299</v>
      </c>
      <c r="I13" s="17" t="n">
        <v>46253</v>
      </c>
      <c r="J13" s="16" t="inlineStr">
        <is>
          <t>S. Cano — Producción</t>
        </is>
      </c>
      <c r="K13" s="16" t="inlineStr">
        <is>
          <t>Correo electrónico</t>
        </is>
      </c>
      <c r="L13" s="16" t="inlineStr">
        <is>
          <t>Resuelta</t>
        </is>
      </c>
      <c r="M13" s="17" t="n">
        <v>46265</v>
      </c>
      <c r="N13" s="16" t="inlineStr">
        <is>
          <t>Entregar seguro actualizado</t>
        </is>
      </c>
      <c r="O13" s="17" t="n">
        <v>46285</v>
      </c>
      <c r="P13" s="16" t="inlineStr">
        <is>
          <t>Aprobado</t>
        </is>
      </c>
      <c r="Q13" s="17" t="n">
        <v>46265</v>
      </c>
      <c r="R13" s="16" t="inlineStr">
        <is>
          <t>APS-FIC-552</t>
        </is>
      </c>
      <c r="S13" s="17" t="n">
        <v>46296</v>
      </c>
      <c r="T13" s="17" t="n">
        <v>46300</v>
      </c>
      <c r="U13" s="16" t="inlineStr">
        <is>
          <t>Aforo técnico máximo de 45 personas</t>
        </is>
      </c>
      <c r="V13" s="18" t="n">
        <v>500</v>
      </c>
      <c r="W13" s="18" t="n">
        <v>500</v>
      </c>
      <c r="X13" s="19">
        <f>IF($A13="","",IF(OR($V13="",$V13=0),"No aplica",IF($W13="","Pendiente",IF($W13&gt;=$V13,"Pagada","Parcial"))))</f>
        <v/>
      </c>
      <c r="Y13" s="19">
        <f>IF($A13="","",IF(COUNTIFS(Documentación!$B$5:$B$304,$A13,Documentación!$D$5:$D$304,"Sí")=0,"Sin requisitos cargados",IF(COUNTIFS(Documentación!$B$5:$B$304,$A13,Documentación!$D$5:$D$304,"Sí",Documentación!$K$5:$K$304,"&lt;&gt;Validado")=0,"Completa","Pendiente")))</f>
        <v/>
      </c>
      <c r="Z13" s="20">
        <f>IF(OR($A13="",$G13=""),"",$G13-'Instrucciones'!$B$4)</f>
        <v/>
      </c>
      <c r="AA13" s="20">
        <f>IF(OR($A13="",$T13=""),"",$T13-'Instrucciones'!$B$4)</f>
        <v/>
      </c>
      <c r="AB13" s="19">
        <f>IF($A13="","",IF($AC13&lt;&gt;"Correcto","Revisar datos",IF($L13="Cancelada","Cancelado",IF($P13="Denegado","Denegado",IF(AND($P13="Aprobado",$T13&lt;&gt;"",$T13&lt;'Instrucciones'!$B$4,$H13&gt;='Instrucciones'!$B$4),"Permiso vencido",IF(AND($P13="Pendiente",$G13&lt;'Instrucciones'!$B$4,$H13&gt;='Instrucciones'!$B$4),"Rodaje sin aprobación",IF(AND($P13="Pendiente",$G13&gt;='Instrucciones'!$B$4,$Z13&lt;='Instrucciones'!$B$5),"Aprobación urgente",IF(AND($P13="Aprobado",$Y13="Pendiente"),"Documentación pendiente",IF(AND($P13="Aprobado",OR($X13="Pendiente",$X13="Parcial")),"Tasa pendiente",IF(AND($P13="Aprobado",$AA13&gt;=0,$AA13&lt;='Instrucciones'!$B$5),"Vence pronto",IF($H13&lt;'Instrucciones'!$B$4,"Rodaje finalizado","Sin alerta")))))))))))</f>
        <v/>
      </c>
      <c r="AC13" s="19">
        <f>IF($A13="","",IF(COUNTIF($A$5:$A$204,$A13)&gt;1,"ID duplicado",IF(OR($B13="",$C13="",$D13="",$G13="",$H13="",$L13="",$P13=""),"Faltan datos básicos",IF($H13&lt;$G13,"Fechas de rodaje incoherentes",IF(AND($I13&lt;&gt;"",$I13&gt;$G13),"Solicitud posterior al inicio",IF(AND($P13&lt;&gt;"Pendiente",$P13&lt;&gt;"",$Q13=""),"Falta fecha de decisión",IF(AND($P13="Pendiente",$Q13&lt;&gt;""),"Decisión y fecha incoherentes",IF(AND($S13&lt;&gt;"",$T13&lt;&gt;"",$T13&lt;$S13),"Vigencia incoherente",IF(AND($P13="Aprobado",OR($S13="",$T13="")),"Falta vigencia",IF(AND($P13="Aprobado",$S13&lt;&gt;"",$T13&lt;&gt;"",OR($G13&lt;$S13,$H13&gt;$T13)),"Rodaje fuera de vigencia",IF(AND($V13&lt;&gt;"",$W13&gt;$V13),"Pago superior a la previsión","Correcto"))))))))))</f>
        <v/>
      </c>
      <c r="AD13" s="16" t="n"/>
      <c r="AE13" s="17" t="n">
        <v>46266</v>
      </c>
    </row>
    <row r="14">
      <c r="A14" s="16" t="inlineStr">
        <is>
          <t>PL-2026-010</t>
        </is>
      </c>
      <c r="B14" s="16" t="inlineStr">
        <is>
          <t>Ventanas al Norte</t>
        </is>
      </c>
      <c r="C14" s="16" t="inlineStr">
        <is>
          <t>Mirador de las Cometas</t>
        </is>
      </c>
      <c r="D14" s="16" t="inlineStr">
        <is>
          <t>Santander</t>
        </is>
      </c>
      <c r="E14" s="16" t="inlineStr">
        <is>
          <t>Espacio natural</t>
        </is>
      </c>
      <c r="F14" s="16" t="inlineStr">
        <is>
          <t>Patronato Ficticio Costa Serena</t>
        </is>
      </c>
      <c r="G14" s="17" t="n">
        <v>46281</v>
      </c>
      <c r="H14" s="17" t="n">
        <v>46281</v>
      </c>
      <c r="I14" s="17" t="n">
        <v>46256</v>
      </c>
      <c r="J14" s="16" t="inlineStr">
        <is>
          <t>I. Mar — Localizaciones</t>
        </is>
      </c>
      <c r="K14" s="16" t="inlineStr">
        <is>
          <t>Sede electrónica</t>
        </is>
      </c>
      <c r="L14" s="16" t="inlineStr">
        <is>
          <t>Resuelta</t>
        </is>
      </c>
      <c r="M14" s="17" t="n">
        <v>46262</v>
      </c>
      <c r="N14" s="16" t="inlineStr">
        <is>
          <t>Solicitar ampliación de vigencia</t>
        </is>
      </c>
      <c r="O14" s="17" t="n">
        <v>46273</v>
      </c>
      <c r="P14" s="16" t="inlineStr">
        <is>
          <t>Aprobado</t>
        </is>
      </c>
      <c r="Q14" s="17" t="n">
        <v>46262</v>
      </c>
      <c r="R14" s="16" t="inlineStr">
        <is>
          <t>PFCS-26-F88</t>
        </is>
      </c>
      <c r="S14" s="17" t="n">
        <v>46266</v>
      </c>
      <c r="T14" s="17" t="n">
        <v>46275</v>
      </c>
      <c r="U14" s="16" t="inlineStr">
        <is>
          <t>Prohibido abandonar material</t>
        </is>
      </c>
      <c r="V14" s="18" t="n">
        <v>125</v>
      </c>
      <c r="W14" s="18" t="n">
        <v>125</v>
      </c>
      <c r="X14" s="19">
        <f>IF($A14="","",IF(OR($V14="",$V14=0),"No aplica",IF($W14="","Pendiente",IF($W14&gt;=$V14,"Pagada","Parcial"))))</f>
        <v/>
      </c>
      <c r="Y14" s="19">
        <f>IF($A14="","",IF(COUNTIFS(Documentación!$B$5:$B$304,$A14,Documentación!$D$5:$D$304,"Sí")=0,"Sin requisitos cargados",IF(COUNTIFS(Documentación!$B$5:$B$304,$A14,Documentación!$D$5:$D$304,"Sí",Documentación!$K$5:$K$304,"&lt;&gt;Validado")=0,"Completa","Pendiente")))</f>
        <v/>
      </c>
      <c r="Z14" s="20">
        <f>IF(OR($A14="",$G14=""),"",$G14-'Instrucciones'!$B$4)</f>
        <v/>
      </c>
      <c r="AA14" s="20">
        <f>IF(OR($A14="",$T14=""),"",$T14-'Instrucciones'!$B$4)</f>
        <v/>
      </c>
      <c r="AB14" s="19">
        <f>IF($A14="","",IF($AC14&lt;&gt;"Correcto","Revisar datos",IF($L14="Cancelada","Cancelado",IF($P14="Denegado","Denegado",IF(AND($P14="Aprobado",$T14&lt;&gt;"",$T14&lt;'Instrucciones'!$B$4,$H14&gt;='Instrucciones'!$B$4),"Permiso vencido",IF(AND($P14="Pendiente",$G14&lt;'Instrucciones'!$B$4,$H14&gt;='Instrucciones'!$B$4),"Rodaje sin aprobación",IF(AND($P14="Pendiente",$G14&gt;='Instrucciones'!$B$4,$Z14&lt;='Instrucciones'!$B$5),"Aprobación urgente",IF(AND($P14="Aprobado",$Y14="Pendiente"),"Documentación pendiente",IF(AND($P14="Aprobado",OR($X14="Pendiente",$X14="Parcial")),"Tasa pendiente",IF(AND($P14="Aprobado",$AA14&gt;=0,$AA14&lt;='Instrucciones'!$B$5),"Vence pronto",IF($H14&lt;'Instrucciones'!$B$4,"Rodaje finalizado","Sin alerta")))))))))))</f>
        <v/>
      </c>
      <c r="AC14" s="19">
        <f>IF($A14="","",IF(COUNTIF($A$5:$A$204,$A14)&gt;1,"ID duplicado",IF(OR($B14="",$C14="",$D14="",$G14="",$H14="",$L14="",$P14=""),"Faltan datos básicos",IF($H14&lt;$G14,"Fechas de rodaje incoherentes",IF(AND($I14&lt;&gt;"",$I14&gt;$G14),"Solicitud posterior al inicio",IF(AND($P14&lt;&gt;"Pendiente",$P14&lt;&gt;"",$Q14=""),"Falta fecha de decisión",IF(AND($P14="Pendiente",$Q14&lt;&gt;""),"Decisión y fecha incoherentes",IF(AND($S14&lt;&gt;"",$T14&lt;&gt;"",$T14&lt;$S14),"Vigencia incoherente",IF(AND($P14="Aprobado",OR($S14="",$T14="")),"Falta vigencia",IF(AND($P14="Aprobado",$S14&lt;&gt;"",$T14&lt;&gt;"",OR($G14&lt;$S14,$H14&gt;$T14)),"Rodaje fuera de vigencia",IF(AND($V14&lt;&gt;"",$W14&gt;$V14),"Pago superior a la previsión","Correcto"))))))))))</f>
        <v/>
      </c>
      <c r="AD14" s="16" t="inlineStr">
        <is>
          <t>La vigencia no cubre el rodaje; ejemplo de revisión</t>
        </is>
      </c>
      <c r="AE14" s="17" t="n">
        <v>46270</v>
      </c>
    </row>
    <row r="15">
      <c r="A15" s="16" t="n"/>
      <c r="B15" s="16" t="n"/>
      <c r="C15" s="16" t="n"/>
      <c r="D15" s="16" t="n"/>
      <c r="E15" s="16" t="n"/>
      <c r="F15" s="16" t="n"/>
      <c r="G15" s="17" t="n"/>
      <c r="H15" s="17" t="n"/>
      <c r="I15" s="17" t="n"/>
      <c r="J15" s="16" t="n"/>
      <c r="K15" s="16" t="n"/>
      <c r="L15" s="16" t="n"/>
      <c r="M15" s="17" t="n"/>
      <c r="N15" s="16" t="n"/>
      <c r="O15" s="17" t="n"/>
      <c r="P15" s="16" t="n"/>
      <c r="Q15" s="17" t="n"/>
      <c r="R15" s="16" t="n"/>
      <c r="S15" s="17" t="n"/>
      <c r="T15" s="17" t="n"/>
      <c r="U15" s="16" t="n"/>
      <c r="V15" s="18" t="n"/>
      <c r="W15" s="18" t="n"/>
      <c r="X15" s="19">
        <f>IF($A15="","",IF(OR($V15="",$V15=0),"No aplica",IF($W15="","Pendiente",IF($W15&gt;=$V15,"Pagada","Parcial"))))</f>
        <v/>
      </c>
      <c r="Y15" s="19">
        <f>IF($A15="","",IF(COUNTIFS(Documentación!$B$5:$B$304,$A15,Documentación!$D$5:$D$304,"Sí")=0,"Sin requisitos cargados",IF(COUNTIFS(Documentación!$B$5:$B$304,$A15,Documentación!$D$5:$D$304,"Sí",Documentación!$K$5:$K$304,"&lt;&gt;Validado")=0,"Completa","Pendiente")))</f>
        <v/>
      </c>
      <c r="Z15" s="20">
        <f>IF(OR($A15="",$G15=""),"",$G15-'Instrucciones'!$B$4)</f>
        <v/>
      </c>
      <c r="AA15" s="20">
        <f>IF(OR($A15="",$T15=""),"",$T15-'Instrucciones'!$B$4)</f>
        <v/>
      </c>
      <c r="AB15" s="19">
        <f>IF($A15="","",IF($AC15&lt;&gt;"Correcto","Revisar datos",IF($L15="Cancelada","Cancelado",IF($P15="Denegado","Denegado",IF(AND($P15="Aprobado",$T15&lt;&gt;"",$T15&lt;'Instrucciones'!$B$4,$H15&gt;='Instrucciones'!$B$4),"Permiso vencido",IF(AND($P15="Pendiente",$G15&lt;'Instrucciones'!$B$4,$H15&gt;='Instrucciones'!$B$4),"Rodaje sin aprobación",IF(AND($P15="Pendiente",$G15&gt;='Instrucciones'!$B$4,$Z15&lt;='Instrucciones'!$B$5),"Aprobación urgente",IF(AND($P15="Aprobado",$Y15="Pendiente"),"Documentación pendiente",IF(AND($P15="Aprobado",OR($X15="Pendiente",$X15="Parcial")),"Tasa pendiente",IF(AND($P15="Aprobado",$AA15&gt;=0,$AA15&lt;='Instrucciones'!$B$5),"Vence pronto",IF($H15&lt;'Instrucciones'!$B$4,"Rodaje finalizado","Sin alerta")))))))))))</f>
        <v/>
      </c>
      <c r="AC15" s="19">
        <f>IF($A15="","",IF(COUNTIF($A$5:$A$204,$A15)&gt;1,"ID duplicado",IF(OR($B15="",$C15="",$D15="",$G15="",$H15="",$L15="",$P15=""),"Faltan datos básicos",IF($H15&lt;$G15,"Fechas de rodaje incoherentes",IF(AND($I15&lt;&gt;"",$I15&gt;$G15),"Solicitud posterior al inicio",IF(AND($P15&lt;&gt;"Pendiente",$P15&lt;&gt;"",$Q15=""),"Falta fecha de decisión",IF(AND($P15="Pendiente",$Q15&lt;&gt;""),"Decisión y fecha incoherentes",IF(AND($S15&lt;&gt;"",$T15&lt;&gt;"",$T15&lt;$S15),"Vigencia incoherente",IF(AND($P15="Aprobado",OR($S15="",$T15="")),"Falta vigencia",IF(AND($P15="Aprobado",$S15&lt;&gt;"",$T15&lt;&gt;"",OR($G15&lt;$S15,$H15&gt;$T15)),"Rodaje fuera de vigencia",IF(AND($V15&lt;&gt;"",$W15&gt;$V15),"Pago superior a la previsión","Correcto"))))))))))</f>
        <v/>
      </c>
      <c r="AD15" s="16" t="n"/>
      <c r="AE15" s="17" t="n"/>
    </row>
    <row r="16">
      <c r="A16" s="16" t="n"/>
      <c r="B16" s="16" t="n"/>
      <c r="C16" s="16" t="n"/>
      <c r="D16" s="16" t="n"/>
      <c r="E16" s="16" t="n"/>
      <c r="F16" s="16" t="n"/>
      <c r="G16" s="17" t="n"/>
      <c r="H16" s="17" t="n"/>
      <c r="I16" s="17" t="n"/>
      <c r="J16" s="16" t="n"/>
      <c r="K16" s="16" t="n"/>
      <c r="L16" s="16" t="n"/>
      <c r="M16" s="17" t="n"/>
      <c r="N16" s="16" t="n"/>
      <c r="O16" s="17" t="n"/>
      <c r="P16" s="16" t="n"/>
      <c r="Q16" s="17" t="n"/>
      <c r="R16" s="16" t="n"/>
      <c r="S16" s="17" t="n"/>
      <c r="T16" s="17" t="n"/>
      <c r="U16" s="16" t="n"/>
      <c r="V16" s="18" t="n"/>
      <c r="W16" s="18" t="n"/>
      <c r="X16" s="19">
        <f>IF($A16="","",IF(OR($V16="",$V16=0),"No aplica",IF($W16="","Pendiente",IF($W16&gt;=$V16,"Pagada","Parcial"))))</f>
        <v/>
      </c>
      <c r="Y16" s="19">
        <f>IF($A16="","",IF(COUNTIFS(Documentación!$B$5:$B$304,$A16,Documentación!$D$5:$D$304,"Sí")=0,"Sin requisitos cargados",IF(COUNTIFS(Documentación!$B$5:$B$304,$A16,Documentación!$D$5:$D$304,"Sí",Documentación!$K$5:$K$304,"&lt;&gt;Validado")=0,"Completa","Pendiente")))</f>
        <v/>
      </c>
      <c r="Z16" s="20">
        <f>IF(OR($A16="",$G16=""),"",$G16-'Instrucciones'!$B$4)</f>
        <v/>
      </c>
      <c r="AA16" s="20">
        <f>IF(OR($A16="",$T16=""),"",$T16-'Instrucciones'!$B$4)</f>
        <v/>
      </c>
      <c r="AB16" s="19">
        <f>IF($A16="","",IF($AC16&lt;&gt;"Correcto","Revisar datos",IF($L16="Cancelada","Cancelado",IF($P16="Denegado","Denegado",IF(AND($P16="Aprobado",$T16&lt;&gt;"",$T16&lt;'Instrucciones'!$B$4,$H16&gt;='Instrucciones'!$B$4),"Permiso vencido",IF(AND($P16="Pendiente",$G16&lt;'Instrucciones'!$B$4,$H16&gt;='Instrucciones'!$B$4),"Rodaje sin aprobación",IF(AND($P16="Pendiente",$G16&gt;='Instrucciones'!$B$4,$Z16&lt;='Instrucciones'!$B$5),"Aprobación urgente",IF(AND($P16="Aprobado",$Y16="Pendiente"),"Documentación pendiente",IF(AND($P16="Aprobado",OR($X16="Pendiente",$X16="Parcial")),"Tasa pendiente",IF(AND($P16="Aprobado",$AA16&gt;=0,$AA16&lt;='Instrucciones'!$B$5),"Vence pronto",IF($H16&lt;'Instrucciones'!$B$4,"Rodaje finalizado","Sin alerta")))))))))))</f>
        <v/>
      </c>
      <c r="AC16" s="19">
        <f>IF($A16="","",IF(COUNTIF($A$5:$A$204,$A16)&gt;1,"ID duplicado",IF(OR($B16="",$C16="",$D16="",$G16="",$H16="",$L16="",$P16=""),"Faltan datos básicos",IF($H16&lt;$G16,"Fechas de rodaje incoherentes",IF(AND($I16&lt;&gt;"",$I16&gt;$G16),"Solicitud posterior al inicio",IF(AND($P16&lt;&gt;"Pendiente",$P16&lt;&gt;"",$Q16=""),"Falta fecha de decisión",IF(AND($P16="Pendiente",$Q16&lt;&gt;""),"Decisión y fecha incoherentes",IF(AND($S16&lt;&gt;"",$T16&lt;&gt;"",$T16&lt;$S16),"Vigencia incoherente",IF(AND($P16="Aprobado",OR($S16="",$T16="")),"Falta vigencia",IF(AND($P16="Aprobado",$S16&lt;&gt;"",$T16&lt;&gt;"",OR($G16&lt;$S16,$H16&gt;$T16)),"Rodaje fuera de vigencia",IF(AND($V16&lt;&gt;"",$W16&gt;$V16),"Pago superior a la previsión","Correcto"))))))))))</f>
        <v/>
      </c>
      <c r="AD16" s="16" t="n"/>
      <c r="AE16" s="17" t="n"/>
    </row>
    <row r="17">
      <c r="A17" s="16" t="n"/>
      <c r="B17" s="16" t="n"/>
      <c r="C17" s="16" t="n"/>
      <c r="D17" s="16" t="n"/>
      <c r="E17" s="16" t="n"/>
      <c r="F17" s="16" t="n"/>
      <c r="G17" s="17" t="n"/>
      <c r="H17" s="17" t="n"/>
      <c r="I17" s="17" t="n"/>
      <c r="J17" s="16" t="n"/>
      <c r="K17" s="16" t="n"/>
      <c r="L17" s="16" t="n"/>
      <c r="M17" s="17" t="n"/>
      <c r="N17" s="16" t="n"/>
      <c r="O17" s="17" t="n"/>
      <c r="P17" s="16" t="n"/>
      <c r="Q17" s="17" t="n"/>
      <c r="R17" s="16" t="n"/>
      <c r="S17" s="17" t="n"/>
      <c r="T17" s="17" t="n"/>
      <c r="U17" s="16" t="n"/>
      <c r="V17" s="18" t="n"/>
      <c r="W17" s="18" t="n"/>
      <c r="X17" s="19">
        <f>IF($A17="","",IF(OR($V17="",$V17=0),"No aplica",IF($W17="","Pendiente",IF($W17&gt;=$V17,"Pagada","Parcial"))))</f>
        <v/>
      </c>
      <c r="Y17" s="19">
        <f>IF($A17="","",IF(COUNTIFS(Documentación!$B$5:$B$304,$A17,Documentación!$D$5:$D$304,"Sí")=0,"Sin requisitos cargados",IF(COUNTIFS(Documentación!$B$5:$B$304,$A17,Documentación!$D$5:$D$304,"Sí",Documentación!$K$5:$K$304,"&lt;&gt;Validado")=0,"Completa","Pendiente")))</f>
        <v/>
      </c>
      <c r="Z17" s="20">
        <f>IF(OR($A17="",$G17=""),"",$G17-'Instrucciones'!$B$4)</f>
        <v/>
      </c>
      <c r="AA17" s="20">
        <f>IF(OR($A17="",$T17=""),"",$T17-'Instrucciones'!$B$4)</f>
        <v/>
      </c>
      <c r="AB17" s="19">
        <f>IF($A17="","",IF($AC17&lt;&gt;"Correcto","Revisar datos",IF($L17="Cancelada","Cancelado",IF($P17="Denegado","Denegado",IF(AND($P17="Aprobado",$T17&lt;&gt;"",$T17&lt;'Instrucciones'!$B$4,$H17&gt;='Instrucciones'!$B$4),"Permiso vencido",IF(AND($P17="Pendiente",$G17&lt;'Instrucciones'!$B$4,$H17&gt;='Instrucciones'!$B$4),"Rodaje sin aprobación",IF(AND($P17="Pendiente",$G17&gt;='Instrucciones'!$B$4,$Z17&lt;='Instrucciones'!$B$5),"Aprobación urgente",IF(AND($P17="Aprobado",$Y17="Pendiente"),"Documentación pendiente",IF(AND($P17="Aprobado",OR($X17="Pendiente",$X17="Parcial")),"Tasa pendiente",IF(AND($P17="Aprobado",$AA17&gt;=0,$AA17&lt;='Instrucciones'!$B$5),"Vence pronto",IF($H17&lt;'Instrucciones'!$B$4,"Rodaje finalizado","Sin alerta")))))))))))</f>
        <v/>
      </c>
      <c r="AC17" s="19">
        <f>IF($A17="","",IF(COUNTIF($A$5:$A$204,$A17)&gt;1,"ID duplicado",IF(OR($B17="",$C17="",$D17="",$G17="",$H17="",$L17="",$P17=""),"Faltan datos básicos",IF($H17&lt;$G17,"Fechas de rodaje incoherentes",IF(AND($I17&lt;&gt;"",$I17&gt;$G17),"Solicitud posterior al inicio",IF(AND($P17&lt;&gt;"Pendiente",$P17&lt;&gt;"",$Q17=""),"Falta fecha de decisión",IF(AND($P17="Pendiente",$Q17&lt;&gt;""),"Decisión y fecha incoherentes",IF(AND($S17&lt;&gt;"",$T17&lt;&gt;"",$T17&lt;$S17),"Vigencia incoherente",IF(AND($P17="Aprobado",OR($S17="",$T17="")),"Falta vigencia",IF(AND($P17="Aprobado",$S17&lt;&gt;"",$T17&lt;&gt;"",OR($G17&lt;$S17,$H17&gt;$T17)),"Rodaje fuera de vigencia",IF(AND($V17&lt;&gt;"",$W17&gt;$V17),"Pago superior a la previsión","Correcto"))))))))))</f>
        <v/>
      </c>
      <c r="AD17" s="16" t="n"/>
      <c r="AE17" s="17" t="n"/>
    </row>
    <row r="18">
      <c r="A18" s="16" t="n"/>
      <c r="B18" s="16" t="n"/>
      <c r="C18" s="16" t="n"/>
      <c r="D18" s="16" t="n"/>
      <c r="E18" s="16" t="n"/>
      <c r="F18" s="16" t="n"/>
      <c r="G18" s="17" t="n"/>
      <c r="H18" s="17" t="n"/>
      <c r="I18" s="17" t="n"/>
      <c r="J18" s="16" t="n"/>
      <c r="K18" s="16" t="n"/>
      <c r="L18" s="16" t="n"/>
      <c r="M18" s="17" t="n"/>
      <c r="N18" s="16" t="n"/>
      <c r="O18" s="17" t="n"/>
      <c r="P18" s="16" t="n"/>
      <c r="Q18" s="17" t="n"/>
      <c r="R18" s="16" t="n"/>
      <c r="S18" s="17" t="n"/>
      <c r="T18" s="17" t="n"/>
      <c r="U18" s="16" t="n"/>
      <c r="V18" s="18" t="n"/>
      <c r="W18" s="18" t="n"/>
      <c r="X18" s="19">
        <f>IF($A18="","",IF(OR($V18="",$V18=0),"No aplica",IF($W18="","Pendiente",IF($W18&gt;=$V18,"Pagada","Parcial"))))</f>
        <v/>
      </c>
      <c r="Y18" s="19">
        <f>IF($A18="","",IF(COUNTIFS(Documentación!$B$5:$B$304,$A18,Documentación!$D$5:$D$304,"Sí")=0,"Sin requisitos cargados",IF(COUNTIFS(Documentación!$B$5:$B$304,$A18,Documentación!$D$5:$D$304,"Sí",Documentación!$K$5:$K$304,"&lt;&gt;Validado")=0,"Completa","Pendiente")))</f>
        <v/>
      </c>
      <c r="Z18" s="20">
        <f>IF(OR($A18="",$G18=""),"",$G18-'Instrucciones'!$B$4)</f>
        <v/>
      </c>
      <c r="AA18" s="20">
        <f>IF(OR($A18="",$T18=""),"",$T18-'Instrucciones'!$B$4)</f>
        <v/>
      </c>
      <c r="AB18" s="19">
        <f>IF($A18="","",IF($AC18&lt;&gt;"Correcto","Revisar datos",IF($L18="Cancelada","Cancelado",IF($P18="Denegado","Denegado",IF(AND($P18="Aprobado",$T18&lt;&gt;"",$T18&lt;'Instrucciones'!$B$4,$H18&gt;='Instrucciones'!$B$4),"Permiso vencido",IF(AND($P18="Pendiente",$G18&lt;'Instrucciones'!$B$4,$H18&gt;='Instrucciones'!$B$4),"Rodaje sin aprobación",IF(AND($P18="Pendiente",$G18&gt;='Instrucciones'!$B$4,$Z18&lt;='Instrucciones'!$B$5),"Aprobación urgente",IF(AND($P18="Aprobado",$Y18="Pendiente"),"Documentación pendiente",IF(AND($P18="Aprobado",OR($X18="Pendiente",$X18="Parcial")),"Tasa pendiente",IF(AND($P18="Aprobado",$AA18&gt;=0,$AA18&lt;='Instrucciones'!$B$5),"Vence pronto",IF($H18&lt;'Instrucciones'!$B$4,"Rodaje finalizado","Sin alerta")))))))))))</f>
        <v/>
      </c>
      <c r="AC18" s="19">
        <f>IF($A18="","",IF(COUNTIF($A$5:$A$204,$A18)&gt;1,"ID duplicado",IF(OR($B18="",$C18="",$D18="",$G18="",$H18="",$L18="",$P18=""),"Faltan datos básicos",IF($H18&lt;$G18,"Fechas de rodaje incoherentes",IF(AND($I18&lt;&gt;"",$I18&gt;$G18),"Solicitud posterior al inicio",IF(AND($P18&lt;&gt;"Pendiente",$P18&lt;&gt;"",$Q18=""),"Falta fecha de decisión",IF(AND($P18="Pendiente",$Q18&lt;&gt;""),"Decisión y fecha incoherentes",IF(AND($S18&lt;&gt;"",$T18&lt;&gt;"",$T18&lt;$S18),"Vigencia incoherente",IF(AND($P18="Aprobado",OR($S18="",$T18="")),"Falta vigencia",IF(AND($P18="Aprobado",$S18&lt;&gt;"",$T18&lt;&gt;"",OR($G18&lt;$S18,$H18&gt;$T18)),"Rodaje fuera de vigencia",IF(AND($V18&lt;&gt;"",$W18&gt;$V18),"Pago superior a la previsión","Correcto"))))))))))</f>
        <v/>
      </c>
      <c r="AD18" s="16" t="n"/>
      <c r="AE18" s="17" t="n"/>
    </row>
    <row r="19">
      <c r="A19" s="16" t="n"/>
      <c r="B19" s="16" t="n"/>
      <c r="C19" s="16" t="n"/>
      <c r="D19" s="16" t="n"/>
      <c r="E19" s="16" t="n"/>
      <c r="F19" s="16" t="n"/>
      <c r="G19" s="17" t="n"/>
      <c r="H19" s="17" t="n"/>
      <c r="I19" s="17" t="n"/>
      <c r="J19" s="16" t="n"/>
      <c r="K19" s="16" t="n"/>
      <c r="L19" s="16" t="n"/>
      <c r="M19" s="17" t="n"/>
      <c r="N19" s="16" t="n"/>
      <c r="O19" s="17" t="n"/>
      <c r="P19" s="16" t="n"/>
      <c r="Q19" s="17" t="n"/>
      <c r="R19" s="16" t="n"/>
      <c r="S19" s="17" t="n"/>
      <c r="T19" s="17" t="n"/>
      <c r="U19" s="16" t="n"/>
      <c r="V19" s="18" t="n"/>
      <c r="W19" s="18" t="n"/>
      <c r="X19" s="19">
        <f>IF($A19="","",IF(OR($V19="",$V19=0),"No aplica",IF($W19="","Pendiente",IF($W19&gt;=$V19,"Pagada","Parcial"))))</f>
        <v/>
      </c>
      <c r="Y19" s="19">
        <f>IF($A19="","",IF(COUNTIFS(Documentación!$B$5:$B$304,$A19,Documentación!$D$5:$D$304,"Sí")=0,"Sin requisitos cargados",IF(COUNTIFS(Documentación!$B$5:$B$304,$A19,Documentación!$D$5:$D$304,"Sí",Documentación!$K$5:$K$304,"&lt;&gt;Validado")=0,"Completa","Pendiente")))</f>
        <v/>
      </c>
      <c r="Z19" s="20">
        <f>IF(OR($A19="",$G19=""),"",$G19-'Instrucciones'!$B$4)</f>
        <v/>
      </c>
      <c r="AA19" s="20">
        <f>IF(OR($A19="",$T19=""),"",$T19-'Instrucciones'!$B$4)</f>
        <v/>
      </c>
      <c r="AB19" s="19">
        <f>IF($A19="","",IF($AC19&lt;&gt;"Correcto","Revisar datos",IF($L19="Cancelada","Cancelado",IF($P19="Denegado","Denegado",IF(AND($P19="Aprobado",$T19&lt;&gt;"",$T19&lt;'Instrucciones'!$B$4,$H19&gt;='Instrucciones'!$B$4),"Permiso vencido",IF(AND($P19="Pendiente",$G19&lt;'Instrucciones'!$B$4,$H19&gt;='Instrucciones'!$B$4),"Rodaje sin aprobación",IF(AND($P19="Pendiente",$G19&gt;='Instrucciones'!$B$4,$Z19&lt;='Instrucciones'!$B$5),"Aprobación urgente",IF(AND($P19="Aprobado",$Y19="Pendiente"),"Documentación pendiente",IF(AND($P19="Aprobado",OR($X19="Pendiente",$X19="Parcial")),"Tasa pendiente",IF(AND($P19="Aprobado",$AA19&gt;=0,$AA19&lt;='Instrucciones'!$B$5),"Vence pronto",IF($H19&lt;'Instrucciones'!$B$4,"Rodaje finalizado","Sin alerta")))))))))))</f>
        <v/>
      </c>
      <c r="AC19" s="19">
        <f>IF($A19="","",IF(COUNTIF($A$5:$A$204,$A19)&gt;1,"ID duplicado",IF(OR($B19="",$C19="",$D19="",$G19="",$H19="",$L19="",$P19=""),"Faltan datos básicos",IF($H19&lt;$G19,"Fechas de rodaje incoherentes",IF(AND($I19&lt;&gt;"",$I19&gt;$G19),"Solicitud posterior al inicio",IF(AND($P19&lt;&gt;"Pendiente",$P19&lt;&gt;"",$Q19=""),"Falta fecha de decisión",IF(AND($P19="Pendiente",$Q19&lt;&gt;""),"Decisión y fecha incoherentes",IF(AND($S19&lt;&gt;"",$T19&lt;&gt;"",$T19&lt;$S19),"Vigencia incoherente",IF(AND($P19="Aprobado",OR($S19="",$T19="")),"Falta vigencia",IF(AND($P19="Aprobado",$S19&lt;&gt;"",$T19&lt;&gt;"",OR($G19&lt;$S19,$H19&gt;$T19)),"Rodaje fuera de vigencia",IF(AND($V19&lt;&gt;"",$W19&gt;$V19),"Pago superior a la previsión","Correcto"))))))))))</f>
        <v/>
      </c>
      <c r="AD19" s="16" t="n"/>
      <c r="AE19" s="17" t="n"/>
    </row>
    <row r="20">
      <c r="A20" s="16" t="n"/>
      <c r="B20" s="16" t="n"/>
      <c r="C20" s="16" t="n"/>
      <c r="D20" s="16" t="n"/>
      <c r="E20" s="16" t="n"/>
      <c r="F20" s="16" t="n"/>
      <c r="G20" s="17" t="n"/>
      <c r="H20" s="17" t="n"/>
      <c r="I20" s="17" t="n"/>
      <c r="J20" s="16" t="n"/>
      <c r="K20" s="16" t="n"/>
      <c r="L20" s="16" t="n"/>
      <c r="M20" s="17" t="n"/>
      <c r="N20" s="16" t="n"/>
      <c r="O20" s="17" t="n"/>
      <c r="P20" s="16" t="n"/>
      <c r="Q20" s="17" t="n"/>
      <c r="R20" s="16" t="n"/>
      <c r="S20" s="17" t="n"/>
      <c r="T20" s="17" t="n"/>
      <c r="U20" s="16" t="n"/>
      <c r="V20" s="18" t="n"/>
      <c r="W20" s="18" t="n"/>
      <c r="X20" s="19">
        <f>IF($A20="","",IF(OR($V20="",$V20=0),"No aplica",IF($W20="","Pendiente",IF($W20&gt;=$V20,"Pagada","Parcial"))))</f>
        <v/>
      </c>
      <c r="Y20" s="19">
        <f>IF($A20="","",IF(COUNTIFS(Documentación!$B$5:$B$304,$A20,Documentación!$D$5:$D$304,"Sí")=0,"Sin requisitos cargados",IF(COUNTIFS(Documentación!$B$5:$B$304,$A20,Documentación!$D$5:$D$304,"Sí",Documentación!$K$5:$K$304,"&lt;&gt;Validado")=0,"Completa","Pendiente")))</f>
        <v/>
      </c>
      <c r="Z20" s="20">
        <f>IF(OR($A20="",$G20=""),"",$G20-'Instrucciones'!$B$4)</f>
        <v/>
      </c>
      <c r="AA20" s="20">
        <f>IF(OR($A20="",$T20=""),"",$T20-'Instrucciones'!$B$4)</f>
        <v/>
      </c>
      <c r="AB20" s="19">
        <f>IF($A20="","",IF($AC20&lt;&gt;"Correcto","Revisar datos",IF($L20="Cancelada","Cancelado",IF($P20="Denegado","Denegado",IF(AND($P20="Aprobado",$T20&lt;&gt;"",$T20&lt;'Instrucciones'!$B$4,$H20&gt;='Instrucciones'!$B$4),"Permiso vencido",IF(AND($P20="Pendiente",$G20&lt;'Instrucciones'!$B$4,$H20&gt;='Instrucciones'!$B$4),"Rodaje sin aprobación",IF(AND($P20="Pendiente",$G20&gt;='Instrucciones'!$B$4,$Z20&lt;='Instrucciones'!$B$5),"Aprobación urgente",IF(AND($P20="Aprobado",$Y20="Pendiente"),"Documentación pendiente",IF(AND($P20="Aprobado",OR($X20="Pendiente",$X20="Parcial")),"Tasa pendiente",IF(AND($P20="Aprobado",$AA20&gt;=0,$AA20&lt;='Instrucciones'!$B$5),"Vence pronto",IF($H20&lt;'Instrucciones'!$B$4,"Rodaje finalizado","Sin alerta")))))))))))</f>
        <v/>
      </c>
      <c r="AC20" s="19">
        <f>IF($A20="","",IF(COUNTIF($A$5:$A$204,$A20)&gt;1,"ID duplicado",IF(OR($B20="",$C20="",$D20="",$G20="",$H20="",$L20="",$P20=""),"Faltan datos básicos",IF($H20&lt;$G20,"Fechas de rodaje incoherentes",IF(AND($I20&lt;&gt;"",$I20&gt;$G20),"Solicitud posterior al inicio",IF(AND($P20&lt;&gt;"Pendiente",$P20&lt;&gt;"",$Q20=""),"Falta fecha de decisión",IF(AND($P20="Pendiente",$Q20&lt;&gt;""),"Decisión y fecha incoherentes",IF(AND($S20&lt;&gt;"",$T20&lt;&gt;"",$T20&lt;$S20),"Vigencia incoherente",IF(AND($P20="Aprobado",OR($S20="",$T20="")),"Falta vigencia",IF(AND($P20="Aprobado",$S20&lt;&gt;"",$T20&lt;&gt;"",OR($G20&lt;$S20,$H20&gt;$T20)),"Rodaje fuera de vigencia",IF(AND($V20&lt;&gt;"",$W20&gt;$V20),"Pago superior a la previsión","Correcto"))))))))))</f>
        <v/>
      </c>
      <c r="AD20" s="16" t="n"/>
      <c r="AE20" s="17" t="n"/>
    </row>
    <row r="21">
      <c r="A21" s="16" t="n"/>
      <c r="B21" s="16" t="n"/>
      <c r="C21" s="16" t="n"/>
      <c r="D21" s="16" t="n"/>
      <c r="E21" s="16" t="n"/>
      <c r="F21" s="16" t="n"/>
      <c r="G21" s="17" t="n"/>
      <c r="H21" s="17" t="n"/>
      <c r="I21" s="17" t="n"/>
      <c r="J21" s="16" t="n"/>
      <c r="K21" s="16" t="n"/>
      <c r="L21" s="16" t="n"/>
      <c r="M21" s="17" t="n"/>
      <c r="N21" s="16" t="n"/>
      <c r="O21" s="17" t="n"/>
      <c r="P21" s="16" t="n"/>
      <c r="Q21" s="17" t="n"/>
      <c r="R21" s="16" t="n"/>
      <c r="S21" s="17" t="n"/>
      <c r="T21" s="17" t="n"/>
      <c r="U21" s="16" t="n"/>
      <c r="V21" s="18" t="n"/>
      <c r="W21" s="18" t="n"/>
      <c r="X21" s="19">
        <f>IF($A21="","",IF(OR($V21="",$V21=0),"No aplica",IF($W21="","Pendiente",IF($W21&gt;=$V21,"Pagada","Parcial"))))</f>
        <v/>
      </c>
      <c r="Y21" s="19">
        <f>IF($A21="","",IF(COUNTIFS(Documentación!$B$5:$B$304,$A21,Documentación!$D$5:$D$304,"Sí")=0,"Sin requisitos cargados",IF(COUNTIFS(Documentación!$B$5:$B$304,$A21,Documentación!$D$5:$D$304,"Sí",Documentación!$K$5:$K$304,"&lt;&gt;Validado")=0,"Completa","Pendiente")))</f>
        <v/>
      </c>
      <c r="Z21" s="20">
        <f>IF(OR($A21="",$G21=""),"",$G21-'Instrucciones'!$B$4)</f>
        <v/>
      </c>
      <c r="AA21" s="20">
        <f>IF(OR($A21="",$T21=""),"",$T21-'Instrucciones'!$B$4)</f>
        <v/>
      </c>
      <c r="AB21" s="19">
        <f>IF($A21="","",IF($AC21&lt;&gt;"Correcto","Revisar datos",IF($L21="Cancelada","Cancelado",IF($P21="Denegado","Denegado",IF(AND($P21="Aprobado",$T21&lt;&gt;"",$T21&lt;'Instrucciones'!$B$4,$H21&gt;='Instrucciones'!$B$4),"Permiso vencido",IF(AND($P21="Pendiente",$G21&lt;'Instrucciones'!$B$4,$H21&gt;='Instrucciones'!$B$4),"Rodaje sin aprobación",IF(AND($P21="Pendiente",$G21&gt;='Instrucciones'!$B$4,$Z21&lt;='Instrucciones'!$B$5),"Aprobación urgente",IF(AND($P21="Aprobado",$Y21="Pendiente"),"Documentación pendiente",IF(AND($P21="Aprobado",OR($X21="Pendiente",$X21="Parcial")),"Tasa pendiente",IF(AND($P21="Aprobado",$AA21&gt;=0,$AA21&lt;='Instrucciones'!$B$5),"Vence pronto",IF($H21&lt;'Instrucciones'!$B$4,"Rodaje finalizado","Sin alerta")))))))))))</f>
        <v/>
      </c>
      <c r="AC21" s="19">
        <f>IF($A21="","",IF(COUNTIF($A$5:$A$204,$A21)&gt;1,"ID duplicado",IF(OR($B21="",$C21="",$D21="",$G21="",$H21="",$L21="",$P21=""),"Faltan datos básicos",IF($H21&lt;$G21,"Fechas de rodaje incoherentes",IF(AND($I21&lt;&gt;"",$I21&gt;$G21),"Solicitud posterior al inicio",IF(AND($P21&lt;&gt;"Pendiente",$P21&lt;&gt;"",$Q21=""),"Falta fecha de decisión",IF(AND($P21="Pendiente",$Q21&lt;&gt;""),"Decisión y fecha incoherentes",IF(AND($S21&lt;&gt;"",$T21&lt;&gt;"",$T21&lt;$S21),"Vigencia incoherente",IF(AND($P21="Aprobado",OR($S21="",$T21="")),"Falta vigencia",IF(AND($P21="Aprobado",$S21&lt;&gt;"",$T21&lt;&gt;"",OR($G21&lt;$S21,$H21&gt;$T21)),"Rodaje fuera de vigencia",IF(AND($V21&lt;&gt;"",$W21&gt;$V21),"Pago superior a la previsión","Correcto"))))))))))</f>
        <v/>
      </c>
      <c r="AD21" s="16" t="n"/>
      <c r="AE21" s="17" t="n"/>
    </row>
    <row r="22">
      <c r="A22" s="16" t="n"/>
      <c r="B22" s="16" t="n"/>
      <c r="C22" s="16" t="n"/>
      <c r="D22" s="16" t="n"/>
      <c r="E22" s="16" t="n"/>
      <c r="F22" s="16" t="n"/>
      <c r="G22" s="17" t="n"/>
      <c r="H22" s="17" t="n"/>
      <c r="I22" s="17" t="n"/>
      <c r="J22" s="16" t="n"/>
      <c r="K22" s="16" t="n"/>
      <c r="L22" s="16" t="n"/>
      <c r="M22" s="17" t="n"/>
      <c r="N22" s="16" t="n"/>
      <c r="O22" s="17" t="n"/>
      <c r="P22" s="16" t="n"/>
      <c r="Q22" s="17" t="n"/>
      <c r="R22" s="16" t="n"/>
      <c r="S22" s="17" t="n"/>
      <c r="T22" s="17" t="n"/>
      <c r="U22" s="16" t="n"/>
      <c r="V22" s="18" t="n"/>
      <c r="W22" s="18" t="n"/>
      <c r="X22" s="19">
        <f>IF($A22="","",IF(OR($V22="",$V22=0),"No aplica",IF($W22="","Pendiente",IF($W22&gt;=$V22,"Pagada","Parcial"))))</f>
        <v/>
      </c>
      <c r="Y22" s="19">
        <f>IF($A22="","",IF(COUNTIFS(Documentación!$B$5:$B$304,$A22,Documentación!$D$5:$D$304,"Sí")=0,"Sin requisitos cargados",IF(COUNTIFS(Documentación!$B$5:$B$304,$A22,Documentación!$D$5:$D$304,"Sí",Documentación!$K$5:$K$304,"&lt;&gt;Validado")=0,"Completa","Pendiente")))</f>
        <v/>
      </c>
      <c r="Z22" s="20">
        <f>IF(OR($A22="",$G22=""),"",$G22-'Instrucciones'!$B$4)</f>
        <v/>
      </c>
      <c r="AA22" s="20">
        <f>IF(OR($A22="",$T22=""),"",$T22-'Instrucciones'!$B$4)</f>
        <v/>
      </c>
      <c r="AB22" s="19">
        <f>IF($A22="","",IF($AC22&lt;&gt;"Correcto","Revisar datos",IF($L22="Cancelada","Cancelado",IF($P22="Denegado","Denegado",IF(AND($P22="Aprobado",$T22&lt;&gt;"",$T22&lt;'Instrucciones'!$B$4,$H22&gt;='Instrucciones'!$B$4),"Permiso vencido",IF(AND($P22="Pendiente",$G22&lt;'Instrucciones'!$B$4,$H22&gt;='Instrucciones'!$B$4),"Rodaje sin aprobación",IF(AND($P22="Pendiente",$G22&gt;='Instrucciones'!$B$4,$Z22&lt;='Instrucciones'!$B$5),"Aprobación urgente",IF(AND($P22="Aprobado",$Y22="Pendiente"),"Documentación pendiente",IF(AND($P22="Aprobado",OR($X22="Pendiente",$X22="Parcial")),"Tasa pendiente",IF(AND($P22="Aprobado",$AA22&gt;=0,$AA22&lt;='Instrucciones'!$B$5),"Vence pronto",IF($H22&lt;'Instrucciones'!$B$4,"Rodaje finalizado","Sin alerta")))))))))))</f>
        <v/>
      </c>
      <c r="AC22" s="19">
        <f>IF($A22="","",IF(COUNTIF($A$5:$A$204,$A22)&gt;1,"ID duplicado",IF(OR($B22="",$C22="",$D22="",$G22="",$H22="",$L22="",$P22=""),"Faltan datos básicos",IF($H22&lt;$G22,"Fechas de rodaje incoherentes",IF(AND($I22&lt;&gt;"",$I22&gt;$G22),"Solicitud posterior al inicio",IF(AND($P22&lt;&gt;"Pendiente",$P22&lt;&gt;"",$Q22=""),"Falta fecha de decisión",IF(AND($P22="Pendiente",$Q22&lt;&gt;""),"Decisión y fecha incoherentes",IF(AND($S22&lt;&gt;"",$T22&lt;&gt;"",$T22&lt;$S22),"Vigencia incoherente",IF(AND($P22="Aprobado",OR($S22="",$T22="")),"Falta vigencia",IF(AND($P22="Aprobado",$S22&lt;&gt;"",$T22&lt;&gt;"",OR($G22&lt;$S22,$H22&gt;$T22)),"Rodaje fuera de vigencia",IF(AND($V22&lt;&gt;"",$W22&gt;$V22),"Pago superior a la previsión","Correcto"))))))))))</f>
        <v/>
      </c>
      <c r="AD22" s="16" t="n"/>
      <c r="AE22" s="17" t="n"/>
    </row>
    <row r="23">
      <c r="A23" s="16" t="n"/>
      <c r="B23" s="16" t="n"/>
      <c r="C23" s="16" t="n"/>
      <c r="D23" s="16" t="n"/>
      <c r="E23" s="16" t="n"/>
      <c r="F23" s="16" t="n"/>
      <c r="G23" s="17" t="n"/>
      <c r="H23" s="17" t="n"/>
      <c r="I23" s="17" t="n"/>
      <c r="J23" s="16" t="n"/>
      <c r="K23" s="16" t="n"/>
      <c r="L23" s="16" t="n"/>
      <c r="M23" s="17" t="n"/>
      <c r="N23" s="16" t="n"/>
      <c r="O23" s="17" t="n"/>
      <c r="P23" s="16" t="n"/>
      <c r="Q23" s="17" t="n"/>
      <c r="R23" s="16" t="n"/>
      <c r="S23" s="17" t="n"/>
      <c r="T23" s="17" t="n"/>
      <c r="U23" s="16" t="n"/>
      <c r="V23" s="18" t="n"/>
      <c r="W23" s="18" t="n"/>
      <c r="X23" s="19">
        <f>IF($A23="","",IF(OR($V23="",$V23=0),"No aplica",IF($W23="","Pendiente",IF($W23&gt;=$V23,"Pagada","Parcial"))))</f>
        <v/>
      </c>
      <c r="Y23" s="19">
        <f>IF($A23="","",IF(COUNTIFS(Documentación!$B$5:$B$304,$A23,Documentación!$D$5:$D$304,"Sí")=0,"Sin requisitos cargados",IF(COUNTIFS(Documentación!$B$5:$B$304,$A23,Documentación!$D$5:$D$304,"Sí",Documentación!$K$5:$K$304,"&lt;&gt;Validado")=0,"Completa","Pendiente")))</f>
        <v/>
      </c>
      <c r="Z23" s="20">
        <f>IF(OR($A23="",$G23=""),"",$G23-'Instrucciones'!$B$4)</f>
        <v/>
      </c>
      <c r="AA23" s="20">
        <f>IF(OR($A23="",$T23=""),"",$T23-'Instrucciones'!$B$4)</f>
        <v/>
      </c>
      <c r="AB23" s="19">
        <f>IF($A23="","",IF($AC23&lt;&gt;"Correcto","Revisar datos",IF($L23="Cancelada","Cancelado",IF($P23="Denegado","Denegado",IF(AND($P23="Aprobado",$T23&lt;&gt;"",$T23&lt;'Instrucciones'!$B$4,$H23&gt;='Instrucciones'!$B$4),"Permiso vencido",IF(AND($P23="Pendiente",$G23&lt;'Instrucciones'!$B$4,$H23&gt;='Instrucciones'!$B$4),"Rodaje sin aprobación",IF(AND($P23="Pendiente",$G23&gt;='Instrucciones'!$B$4,$Z23&lt;='Instrucciones'!$B$5),"Aprobación urgente",IF(AND($P23="Aprobado",$Y23="Pendiente"),"Documentación pendiente",IF(AND($P23="Aprobado",OR($X23="Pendiente",$X23="Parcial")),"Tasa pendiente",IF(AND($P23="Aprobado",$AA23&gt;=0,$AA23&lt;='Instrucciones'!$B$5),"Vence pronto",IF($H23&lt;'Instrucciones'!$B$4,"Rodaje finalizado","Sin alerta")))))))))))</f>
        <v/>
      </c>
      <c r="AC23" s="19">
        <f>IF($A23="","",IF(COUNTIF($A$5:$A$204,$A23)&gt;1,"ID duplicado",IF(OR($B23="",$C23="",$D23="",$G23="",$H23="",$L23="",$P23=""),"Faltan datos básicos",IF($H23&lt;$G23,"Fechas de rodaje incoherentes",IF(AND($I23&lt;&gt;"",$I23&gt;$G23),"Solicitud posterior al inicio",IF(AND($P23&lt;&gt;"Pendiente",$P23&lt;&gt;"",$Q23=""),"Falta fecha de decisión",IF(AND($P23="Pendiente",$Q23&lt;&gt;""),"Decisión y fecha incoherentes",IF(AND($S23&lt;&gt;"",$T23&lt;&gt;"",$T23&lt;$S23),"Vigencia incoherente",IF(AND($P23="Aprobado",OR($S23="",$T23="")),"Falta vigencia",IF(AND($P23="Aprobado",$S23&lt;&gt;"",$T23&lt;&gt;"",OR($G23&lt;$S23,$H23&gt;$T23)),"Rodaje fuera de vigencia",IF(AND($V23&lt;&gt;"",$W23&gt;$V23),"Pago superior a la previsión","Correcto"))))))))))</f>
        <v/>
      </c>
      <c r="AD23" s="16" t="n"/>
      <c r="AE23" s="17" t="n"/>
    </row>
    <row r="24">
      <c r="A24" s="16" t="n"/>
      <c r="B24" s="16" t="n"/>
      <c r="C24" s="16" t="n"/>
      <c r="D24" s="16" t="n"/>
      <c r="E24" s="16" t="n"/>
      <c r="F24" s="16" t="n"/>
      <c r="G24" s="17" t="n"/>
      <c r="H24" s="17" t="n"/>
      <c r="I24" s="17" t="n"/>
      <c r="J24" s="16" t="n"/>
      <c r="K24" s="16" t="n"/>
      <c r="L24" s="16" t="n"/>
      <c r="M24" s="17" t="n"/>
      <c r="N24" s="16" t="n"/>
      <c r="O24" s="17" t="n"/>
      <c r="P24" s="16" t="n"/>
      <c r="Q24" s="17" t="n"/>
      <c r="R24" s="16" t="n"/>
      <c r="S24" s="17" t="n"/>
      <c r="T24" s="17" t="n"/>
      <c r="U24" s="16" t="n"/>
      <c r="V24" s="18" t="n"/>
      <c r="W24" s="18" t="n"/>
      <c r="X24" s="19">
        <f>IF($A24="","",IF(OR($V24="",$V24=0),"No aplica",IF($W24="","Pendiente",IF($W24&gt;=$V24,"Pagada","Parcial"))))</f>
        <v/>
      </c>
      <c r="Y24" s="19">
        <f>IF($A24="","",IF(COUNTIFS(Documentación!$B$5:$B$304,$A24,Documentación!$D$5:$D$304,"Sí")=0,"Sin requisitos cargados",IF(COUNTIFS(Documentación!$B$5:$B$304,$A24,Documentación!$D$5:$D$304,"Sí",Documentación!$K$5:$K$304,"&lt;&gt;Validado")=0,"Completa","Pendiente")))</f>
        <v/>
      </c>
      <c r="Z24" s="20">
        <f>IF(OR($A24="",$G24=""),"",$G24-'Instrucciones'!$B$4)</f>
        <v/>
      </c>
      <c r="AA24" s="20">
        <f>IF(OR($A24="",$T24=""),"",$T24-'Instrucciones'!$B$4)</f>
        <v/>
      </c>
      <c r="AB24" s="19">
        <f>IF($A24="","",IF($AC24&lt;&gt;"Correcto","Revisar datos",IF($L24="Cancelada","Cancelado",IF($P24="Denegado","Denegado",IF(AND($P24="Aprobado",$T24&lt;&gt;"",$T24&lt;'Instrucciones'!$B$4,$H24&gt;='Instrucciones'!$B$4),"Permiso vencido",IF(AND($P24="Pendiente",$G24&lt;'Instrucciones'!$B$4,$H24&gt;='Instrucciones'!$B$4),"Rodaje sin aprobación",IF(AND($P24="Pendiente",$G24&gt;='Instrucciones'!$B$4,$Z24&lt;='Instrucciones'!$B$5),"Aprobación urgente",IF(AND($P24="Aprobado",$Y24="Pendiente"),"Documentación pendiente",IF(AND($P24="Aprobado",OR($X24="Pendiente",$X24="Parcial")),"Tasa pendiente",IF(AND($P24="Aprobado",$AA24&gt;=0,$AA24&lt;='Instrucciones'!$B$5),"Vence pronto",IF($H24&lt;'Instrucciones'!$B$4,"Rodaje finalizado","Sin alerta")))))))))))</f>
        <v/>
      </c>
      <c r="AC24" s="19">
        <f>IF($A24="","",IF(COUNTIF($A$5:$A$204,$A24)&gt;1,"ID duplicado",IF(OR($B24="",$C24="",$D24="",$G24="",$H24="",$L24="",$P24=""),"Faltan datos básicos",IF($H24&lt;$G24,"Fechas de rodaje incoherentes",IF(AND($I24&lt;&gt;"",$I24&gt;$G24),"Solicitud posterior al inicio",IF(AND($P24&lt;&gt;"Pendiente",$P24&lt;&gt;"",$Q24=""),"Falta fecha de decisión",IF(AND($P24="Pendiente",$Q24&lt;&gt;""),"Decisión y fecha incoherentes",IF(AND($S24&lt;&gt;"",$T24&lt;&gt;"",$T24&lt;$S24),"Vigencia incoherente",IF(AND($P24="Aprobado",OR($S24="",$T24="")),"Falta vigencia",IF(AND($P24="Aprobado",$S24&lt;&gt;"",$T24&lt;&gt;"",OR($G24&lt;$S24,$H24&gt;$T24)),"Rodaje fuera de vigencia",IF(AND($V24&lt;&gt;"",$W24&gt;$V24),"Pago superior a la previsión","Correcto"))))))))))</f>
        <v/>
      </c>
      <c r="AD24" s="16" t="n"/>
      <c r="AE24" s="17" t="n"/>
    </row>
    <row r="25">
      <c r="A25" s="16" t="n"/>
      <c r="B25" s="16" t="n"/>
      <c r="C25" s="16" t="n"/>
      <c r="D25" s="16" t="n"/>
      <c r="E25" s="16" t="n"/>
      <c r="F25" s="16" t="n"/>
      <c r="G25" s="17" t="n"/>
      <c r="H25" s="17" t="n"/>
      <c r="I25" s="17" t="n"/>
      <c r="J25" s="16" t="n"/>
      <c r="K25" s="16" t="n"/>
      <c r="L25" s="16" t="n"/>
      <c r="M25" s="17" t="n"/>
      <c r="N25" s="16" t="n"/>
      <c r="O25" s="17" t="n"/>
      <c r="P25" s="16" t="n"/>
      <c r="Q25" s="17" t="n"/>
      <c r="R25" s="16" t="n"/>
      <c r="S25" s="17" t="n"/>
      <c r="T25" s="17" t="n"/>
      <c r="U25" s="16" t="n"/>
      <c r="V25" s="18" t="n"/>
      <c r="W25" s="18" t="n"/>
      <c r="X25" s="19">
        <f>IF($A25="","",IF(OR($V25="",$V25=0),"No aplica",IF($W25="","Pendiente",IF($W25&gt;=$V25,"Pagada","Parcial"))))</f>
        <v/>
      </c>
      <c r="Y25" s="19">
        <f>IF($A25="","",IF(COUNTIFS(Documentación!$B$5:$B$304,$A25,Documentación!$D$5:$D$304,"Sí")=0,"Sin requisitos cargados",IF(COUNTIFS(Documentación!$B$5:$B$304,$A25,Documentación!$D$5:$D$304,"Sí",Documentación!$K$5:$K$304,"&lt;&gt;Validado")=0,"Completa","Pendiente")))</f>
        <v/>
      </c>
      <c r="Z25" s="20">
        <f>IF(OR($A25="",$G25=""),"",$G25-'Instrucciones'!$B$4)</f>
        <v/>
      </c>
      <c r="AA25" s="20">
        <f>IF(OR($A25="",$T25=""),"",$T25-'Instrucciones'!$B$4)</f>
        <v/>
      </c>
      <c r="AB25" s="19">
        <f>IF($A25="","",IF($AC25&lt;&gt;"Correcto","Revisar datos",IF($L25="Cancelada","Cancelado",IF($P25="Denegado","Denegado",IF(AND($P25="Aprobado",$T25&lt;&gt;"",$T25&lt;'Instrucciones'!$B$4,$H25&gt;='Instrucciones'!$B$4),"Permiso vencido",IF(AND($P25="Pendiente",$G25&lt;'Instrucciones'!$B$4,$H25&gt;='Instrucciones'!$B$4),"Rodaje sin aprobación",IF(AND($P25="Pendiente",$G25&gt;='Instrucciones'!$B$4,$Z25&lt;='Instrucciones'!$B$5),"Aprobación urgente",IF(AND($P25="Aprobado",$Y25="Pendiente"),"Documentación pendiente",IF(AND($P25="Aprobado",OR($X25="Pendiente",$X25="Parcial")),"Tasa pendiente",IF(AND($P25="Aprobado",$AA25&gt;=0,$AA25&lt;='Instrucciones'!$B$5),"Vence pronto",IF($H25&lt;'Instrucciones'!$B$4,"Rodaje finalizado","Sin alerta")))))))))))</f>
        <v/>
      </c>
      <c r="AC25" s="19">
        <f>IF($A25="","",IF(COUNTIF($A$5:$A$204,$A25)&gt;1,"ID duplicado",IF(OR($B25="",$C25="",$D25="",$G25="",$H25="",$L25="",$P25=""),"Faltan datos básicos",IF($H25&lt;$G25,"Fechas de rodaje incoherentes",IF(AND($I25&lt;&gt;"",$I25&gt;$G25),"Solicitud posterior al inicio",IF(AND($P25&lt;&gt;"Pendiente",$P25&lt;&gt;"",$Q25=""),"Falta fecha de decisión",IF(AND($P25="Pendiente",$Q25&lt;&gt;""),"Decisión y fecha incoherentes",IF(AND($S25&lt;&gt;"",$T25&lt;&gt;"",$T25&lt;$S25),"Vigencia incoherente",IF(AND($P25="Aprobado",OR($S25="",$T25="")),"Falta vigencia",IF(AND($P25="Aprobado",$S25&lt;&gt;"",$T25&lt;&gt;"",OR($G25&lt;$S25,$H25&gt;$T25)),"Rodaje fuera de vigencia",IF(AND($V25&lt;&gt;"",$W25&gt;$V25),"Pago superior a la previsión","Correcto"))))))))))</f>
        <v/>
      </c>
      <c r="AD25" s="16" t="n"/>
      <c r="AE25" s="17" t="n"/>
    </row>
    <row r="26">
      <c r="A26" s="16" t="n"/>
      <c r="B26" s="16" t="n"/>
      <c r="C26" s="16" t="n"/>
      <c r="D26" s="16" t="n"/>
      <c r="E26" s="16" t="n"/>
      <c r="F26" s="16" t="n"/>
      <c r="G26" s="17" t="n"/>
      <c r="H26" s="17" t="n"/>
      <c r="I26" s="17" t="n"/>
      <c r="J26" s="16" t="n"/>
      <c r="K26" s="16" t="n"/>
      <c r="L26" s="16" t="n"/>
      <c r="M26" s="17" t="n"/>
      <c r="N26" s="16" t="n"/>
      <c r="O26" s="17" t="n"/>
      <c r="P26" s="16" t="n"/>
      <c r="Q26" s="17" t="n"/>
      <c r="R26" s="16" t="n"/>
      <c r="S26" s="17" t="n"/>
      <c r="T26" s="17" t="n"/>
      <c r="U26" s="16" t="n"/>
      <c r="V26" s="18" t="n"/>
      <c r="W26" s="18" t="n"/>
      <c r="X26" s="19">
        <f>IF($A26="","",IF(OR($V26="",$V26=0),"No aplica",IF($W26="","Pendiente",IF($W26&gt;=$V26,"Pagada","Parcial"))))</f>
        <v/>
      </c>
      <c r="Y26" s="19">
        <f>IF($A26="","",IF(COUNTIFS(Documentación!$B$5:$B$304,$A26,Documentación!$D$5:$D$304,"Sí")=0,"Sin requisitos cargados",IF(COUNTIFS(Documentación!$B$5:$B$304,$A26,Documentación!$D$5:$D$304,"Sí",Documentación!$K$5:$K$304,"&lt;&gt;Validado")=0,"Completa","Pendiente")))</f>
        <v/>
      </c>
      <c r="Z26" s="20">
        <f>IF(OR($A26="",$G26=""),"",$G26-'Instrucciones'!$B$4)</f>
        <v/>
      </c>
      <c r="AA26" s="20">
        <f>IF(OR($A26="",$T26=""),"",$T26-'Instrucciones'!$B$4)</f>
        <v/>
      </c>
      <c r="AB26" s="19">
        <f>IF($A26="","",IF($AC26&lt;&gt;"Correcto","Revisar datos",IF($L26="Cancelada","Cancelado",IF($P26="Denegado","Denegado",IF(AND($P26="Aprobado",$T26&lt;&gt;"",$T26&lt;'Instrucciones'!$B$4,$H26&gt;='Instrucciones'!$B$4),"Permiso vencido",IF(AND($P26="Pendiente",$G26&lt;'Instrucciones'!$B$4,$H26&gt;='Instrucciones'!$B$4),"Rodaje sin aprobación",IF(AND($P26="Pendiente",$G26&gt;='Instrucciones'!$B$4,$Z26&lt;='Instrucciones'!$B$5),"Aprobación urgente",IF(AND($P26="Aprobado",$Y26="Pendiente"),"Documentación pendiente",IF(AND($P26="Aprobado",OR($X26="Pendiente",$X26="Parcial")),"Tasa pendiente",IF(AND($P26="Aprobado",$AA26&gt;=0,$AA26&lt;='Instrucciones'!$B$5),"Vence pronto",IF($H26&lt;'Instrucciones'!$B$4,"Rodaje finalizado","Sin alerta")))))))))))</f>
        <v/>
      </c>
      <c r="AC26" s="19">
        <f>IF($A26="","",IF(COUNTIF($A$5:$A$204,$A26)&gt;1,"ID duplicado",IF(OR($B26="",$C26="",$D26="",$G26="",$H26="",$L26="",$P26=""),"Faltan datos básicos",IF($H26&lt;$G26,"Fechas de rodaje incoherentes",IF(AND($I26&lt;&gt;"",$I26&gt;$G26),"Solicitud posterior al inicio",IF(AND($P26&lt;&gt;"Pendiente",$P26&lt;&gt;"",$Q26=""),"Falta fecha de decisión",IF(AND($P26="Pendiente",$Q26&lt;&gt;""),"Decisión y fecha incoherentes",IF(AND($S26&lt;&gt;"",$T26&lt;&gt;"",$T26&lt;$S26),"Vigencia incoherente",IF(AND($P26="Aprobado",OR($S26="",$T26="")),"Falta vigencia",IF(AND($P26="Aprobado",$S26&lt;&gt;"",$T26&lt;&gt;"",OR($G26&lt;$S26,$H26&gt;$T26)),"Rodaje fuera de vigencia",IF(AND($V26&lt;&gt;"",$W26&gt;$V26),"Pago superior a la previsión","Correcto"))))))))))</f>
        <v/>
      </c>
      <c r="AD26" s="16" t="n"/>
      <c r="AE26" s="17" t="n"/>
    </row>
    <row r="27">
      <c r="A27" s="16" t="n"/>
      <c r="B27" s="16" t="n"/>
      <c r="C27" s="16" t="n"/>
      <c r="D27" s="16" t="n"/>
      <c r="E27" s="16" t="n"/>
      <c r="F27" s="16" t="n"/>
      <c r="G27" s="17" t="n"/>
      <c r="H27" s="17" t="n"/>
      <c r="I27" s="17" t="n"/>
      <c r="J27" s="16" t="n"/>
      <c r="K27" s="16" t="n"/>
      <c r="L27" s="16" t="n"/>
      <c r="M27" s="17" t="n"/>
      <c r="N27" s="16" t="n"/>
      <c r="O27" s="17" t="n"/>
      <c r="P27" s="16" t="n"/>
      <c r="Q27" s="17" t="n"/>
      <c r="R27" s="16" t="n"/>
      <c r="S27" s="17" t="n"/>
      <c r="T27" s="17" t="n"/>
      <c r="U27" s="16" t="n"/>
      <c r="V27" s="18" t="n"/>
      <c r="W27" s="18" t="n"/>
      <c r="X27" s="19">
        <f>IF($A27="","",IF(OR($V27="",$V27=0),"No aplica",IF($W27="","Pendiente",IF($W27&gt;=$V27,"Pagada","Parcial"))))</f>
        <v/>
      </c>
      <c r="Y27" s="19">
        <f>IF($A27="","",IF(COUNTIFS(Documentación!$B$5:$B$304,$A27,Documentación!$D$5:$D$304,"Sí")=0,"Sin requisitos cargados",IF(COUNTIFS(Documentación!$B$5:$B$304,$A27,Documentación!$D$5:$D$304,"Sí",Documentación!$K$5:$K$304,"&lt;&gt;Validado")=0,"Completa","Pendiente")))</f>
        <v/>
      </c>
      <c r="Z27" s="20">
        <f>IF(OR($A27="",$G27=""),"",$G27-'Instrucciones'!$B$4)</f>
        <v/>
      </c>
      <c r="AA27" s="20">
        <f>IF(OR($A27="",$T27=""),"",$T27-'Instrucciones'!$B$4)</f>
        <v/>
      </c>
      <c r="AB27" s="19">
        <f>IF($A27="","",IF($AC27&lt;&gt;"Correcto","Revisar datos",IF($L27="Cancelada","Cancelado",IF($P27="Denegado","Denegado",IF(AND($P27="Aprobado",$T27&lt;&gt;"",$T27&lt;'Instrucciones'!$B$4,$H27&gt;='Instrucciones'!$B$4),"Permiso vencido",IF(AND($P27="Pendiente",$G27&lt;'Instrucciones'!$B$4,$H27&gt;='Instrucciones'!$B$4),"Rodaje sin aprobación",IF(AND($P27="Pendiente",$G27&gt;='Instrucciones'!$B$4,$Z27&lt;='Instrucciones'!$B$5),"Aprobación urgente",IF(AND($P27="Aprobado",$Y27="Pendiente"),"Documentación pendiente",IF(AND($P27="Aprobado",OR($X27="Pendiente",$X27="Parcial")),"Tasa pendiente",IF(AND($P27="Aprobado",$AA27&gt;=0,$AA27&lt;='Instrucciones'!$B$5),"Vence pronto",IF($H27&lt;'Instrucciones'!$B$4,"Rodaje finalizado","Sin alerta")))))))))))</f>
        <v/>
      </c>
      <c r="AC27" s="19">
        <f>IF($A27="","",IF(COUNTIF($A$5:$A$204,$A27)&gt;1,"ID duplicado",IF(OR($B27="",$C27="",$D27="",$G27="",$H27="",$L27="",$P27=""),"Faltan datos básicos",IF($H27&lt;$G27,"Fechas de rodaje incoherentes",IF(AND($I27&lt;&gt;"",$I27&gt;$G27),"Solicitud posterior al inicio",IF(AND($P27&lt;&gt;"Pendiente",$P27&lt;&gt;"",$Q27=""),"Falta fecha de decisión",IF(AND($P27="Pendiente",$Q27&lt;&gt;""),"Decisión y fecha incoherentes",IF(AND($S27&lt;&gt;"",$T27&lt;&gt;"",$T27&lt;$S27),"Vigencia incoherente",IF(AND($P27="Aprobado",OR($S27="",$T27="")),"Falta vigencia",IF(AND($P27="Aprobado",$S27&lt;&gt;"",$T27&lt;&gt;"",OR($G27&lt;$S27,$H27&gt;$T27)),"Rodaje fuera de vigencia",IF(AND($V27&lt;&gt;"",$W27&gt;$V27),"Pago superior a la previsión","Correcto"))))))))))</f>
        <v/>
      </c>
      <c r="AD27" s="16" t="n"/>
      <c r="AE27" s="17" t="n"/>
    </row>
    <row r="28">
      <c r="A28" s="16" t="n"/>
      <c r="B28" s="16" t="n"/>
      <c r="C28" s="16" t="n"/>
      <c r="D28" s="16" t="n"/>
      <c r="E28" s="16" t="n"/>
      <c r="F28" s="16" t="n"/>
      <c r="G28" s="17" t="n"/>
      <c r="H28" s="17" t="n"/>
      <c r="I28" s="17" t="n"/>
      <c r="J28" s="16" t="n"/>
      <c r="K28" s="16" t="n"/>
      <c r="L28" s="16" t="n"/>
      <c r="M28" s="17" t="n"/>
      <c r="N28" s="16" t="n"/>
      <c r="O28" s="17" t="n"/>
      <c r="P28" s="16" t="n"/>
      <c r="Q28" s="17" t="n"/>
      <c r="R28" s="16" t="n"/>
      <c r="S28" s="17" t="n"/>
      <c r="T28" s="17" t="n"/>
      <c r="U28" s="16" t="n"/>
      <c r="V28" s="18" t="n"/>
      <c r="W28" s="18" t="n"/>
      <c r="X28" s="19">
        <f>IF($A28="","",IF(OR($V28="",$V28=0),"No aplica",IF($W28="","Pendiente",IF($W28&gt;=$V28,"Pagada","Parcial"))))</f>
        <v/>
      </c>
      <c r="Y28" s="19">
        <f>IF($A28="","",IF(COUNTIFS(Documentación!$B$5:$B$304,$A28,Documentación!$D$5:$D$304,"Sí")=0,"Sin requisitos cargados",IF(COUNTIFS(Documentación!$B$5:$B$304,$A28,Documentación!$D$5:$D$304,"Sí",Documentación!$K$5:$K$304,"&lt;&gt;Validado")=0,"Completa","Pendiente")))</f>
        <v/>
      </c>
      <c r="Z28" s="20">
        <f>IF(OR($A28="",$G28=""),"",$G28-'Instrucciones'!$B$4)</f>
        <v/>
      </c>
      <c r="AA28" s="20">
        <f>IF(OR($A28="",$T28=""),"",$T28-'Instrucciones'!$B$4)</f>
        <v/>
      </c>
      <c r="AB28" s="19">
        <f>IF($A28="","",IF($AC28&lt;&gt;"Correcto","Revisar datos",IF($L28="Cancelada","Cancelado",IF($P28="Denegado","Denegado",IF(AND($P28="Aprobado",$T28&lt;&gt;"",$T28&lt;'Instrucciones'!$B$4,$H28&gt;='Instrucciones'!$B$4),"Permiso vencido",IF(AND($P28="Pendiente",$G28&lt;'Instrucciones'!$B$4,$H28&gt;='Instrucciones'!$B$4),"Rodaje sin aprobación",IF(AND($P28="Pendiente",$G28&gt;='Instrucciones'!$B$4,$Z28&lt;='Instrucciones'!$B$5),"Aprobación urgente",IF(AND($P28="Aprobado",$Y28="Pendiente"),"Documentación pendiente",IF(AND($P28="Aprobado",OR($X28="Pendiente",$X28="Parcial")),"Tasa pendiente",IF(AND($P28="Aprobado",$AA28&gt;=0,$AA28&lt;='Instrucciones'!$B$5),"Vence pronto",IF($H28&lt;'Instrucciones'!$B$4,"Rodaje finalizado","Sin alerta")))))))))))</f>
        <v/>
      </c>
      <c r="AC28" s="19">
        <f>IF($A28="","",IF(COUNTIF($A$5:$A$204,$A28)&gt;1,"ID duplicado",IF(OR($B28="",$C28="",$D28="",$G28="",$H28="",$L28="",$P28=""),"Faltan datos básicos",IF($H28&lt;$G28,"Fechas de rodaje incoherentes",IF(AND($I28&lt;&gt;"",$I28&gt;$G28),"Solicitud posterior al inicio",IF(AND($P28&lt;&gt;"Pendiente",$P28&lt;&gt;"",$Q28=""),"Falta fecha de decisión",IF(AND($P28="Pendiente",$Q28&lt;&gt;""),"Decisión y fecha incoherentes",IF(AND($S28&lt;&gt;"",$T28&lt;&gt;"",$T28&lt;$S28),"Vigencia incoherente",IF(AND($P28="Aprobado",OR($S28="",$T28="")),"Falta vigencia",IF(AND($P28="Aprobado",$S28&lt;&gt;"",$T28&lt;&gt;"",OR($G28&lt;$S28,$H28&gt;$T28)),"Rodaje fuera de vigencia",IF(AND($V28&lt;&gt;"",$W28&gt;$V28),"Pago superior a la previsión","Correcto"))))))))))</f>
        <v/>
      </c>
      <c r="AD28" s="16" t="n"/>
      <c r="AE28" s="17" t="n"/>
    </row>
    <row r="29">
      <c r="A29" s="16" t="n"/>
      <c r="B29" s="16" t="n"/>
      <c r="C29" s="16" t="n"/>
      <c r="D29" s="16" t="n"/>
      <c r="E29" s="16" t="n"/>
      <c r="F29" s="16" t="n"/>
      <c r="G29" s="17" t="n"/>
      <c r="H29" s="17" t="n"/>
      <c r="I29" s="17" t="n"/>
      <c r="J29" s="16" t="n"/>
      <c r="K29" s="16" t="n"/>
      <c r="L29" s="16" t="n"/>
      <c r="M29" s="17" t="n"/>
      <c r="N29" s="16" t="n"/>
      <c r="O29" s="17" t="n"/>
      <c r="P29" s="16" t="n"/>
      <c r="Q29" s="17" t="n"/>
      <c r="R29" s="16" t="n"/>
      <c r="S29" s="17" t="n"/>
      <c r="T29" s="17" t="n"/>
      <c r="U29" s="16" t="n"/>
      <c r="V29" s="18" t="n"/>
      <c r="W29" s="18" t="n"/>
      <c r="X29" s="19">
        <f>IF($A29="","",IF(OR($V29="",$V29=0),"No aplica",IF($W29="","Pendiente",IF($W29&gt;=$V29,"Pagada","Parcial"))))</f>
        <v/>
      </c>
      <c r="Y29" s="19">
        <f>IF($A29="","",IF(COUNTIFS(Documentación!$B$5:$B$304,$A29,Documentación!$D$5:$D$304,"Sí")=0,"Sin requisitos cargados",IF(COUNTIFS(Documentación!$B$5:$B$304,$A29,Documentación!$D$5:$D$304,"Sí",Documentación!$K$5:$K$304,"&lt;&gt;Validado")=0,"Completa","Pendiente")))</f>
        <v/>
      </c>
      <c r="Z29" s="20">
        <f>IF(OR($A29="",$G29=""),"",$G29-'Instrucciones'!$B$4)</f>
        <v/>
      </c>
      <c r="AA29" s="20">
        <f>IF(OR($A29="",$T29=""),"",$T29-'Instrucciones'!$B$4)</f>
        <v/>
      </c>
      <c r="AB29" s="19">
        <f>IF($A29="","",IF($AC29&lt;&gt;"Correcto","Revisar datos",IF($L29="Cancelada","Cancelado",IF($P29="Denegado","Denegado",IF(AND($P29="Aprobado",$T29&lt;&gt;"",$T29&lt;'Instrucciones'!$B$4,$H29&gt;='Instrucciones'!$B$4),"Permiso vencido",IF(AND($P29="Pendiente",$G29&lt;'Instrucciones'!$B$4,$H29&gt;='Instrucciones'!$B$4),"Rodaje sin aprobación",IF(AND($P29="Pendiente",$G29&gt;='Instrucciones'!$B$4,$Z29&lt;='Instrucciones'!$B$5),"Aprobación urgente",IF(AND($P29="Aprobado",$Y29="Pendiente"),"Documentación pendiente",IF(AND($P29="Aprobado",OR($X29="Pendiente",$X29="Parcial")),"Tasa pendiente",IF(AND($P29="Aprobado",$AA29&gt;=0,$AA29&lt;='Instrucciones'!$B$5),"Vence pronto",IF($H29&lt;'Instrucciones'!$B$4,"Rodaje finalizado","Sin alerta")))))))))))</f>
        <v/>
      </c>
      <c r="AC29" s="19">
        <f>IF($A29="","",IF(COUNTIF($A$5:$A$204,$A29)&gt;1,"ID duplicado",IF(OR($B29="",$C29="",$D29="",$G29="",$H29="",$L29="",$P29=""),"Faltan datos básicos",IF($H29&lt;$G29,"Fechas de rodaje incoherentes",IF(AND($I29&lt;&gt;"",$I29&gt;$G29),"Solicitud posterior al inicio",IF(AND($P29&lt;&gt;"Pendiente",$P29&lt;&gt;"",$Q29=""),"Falta fecha de decisión",IF(AND($P29="Pendiente",$Q29&lt;&gt;""),"Decisión y fecha incoherentes",IF(AND($S29&lt;&gt;"",$T29&lt;&gt;"",$T29&lt;$S29),"Vigencia incoherente",IF(AND($P29="Aprobado",OR($S29="",$T29="")),"Falta vigencia",IF(AND($P29="Aprobado",$S29&lt;&gt;"",$T29&lt;&gt;"",OR($G29&lt;$S29,$H29&gt;$T29)),"Rodaje fuera de vigencia",IF(AND($V29&lt;&gt;"",$W29&gt;$V29),"Pago superior a la previsión","Correcto"))))))))))</f>
        <v/>
      </c>
      <c r="AD29" s="16" t="n"/>
      <c r="AE29" s="17" t="n"/>
    </row>
    <row r="30">
      <c r="A30" s="16" t="n"/>
      <c r="B30" s="16" t="n"/>
      <c r="C30" s="16" t="n"/>
      <c r="D30" s="16" t="n"/>
      <c r="E30" s="16" t="n"/>
      <c r="F30" s="16" t="n"/>
      <c r="G30" s="17" t="n"/>
      <c r="H30" s="17" t="n"/>
      <c r="I30" s="17" t="n"/>
      <c r="J30" s="16" t="n"/>
      <c r="K30" s="16" t="n"/>
      <c r="L30" s="16" t="n"/>
      <c r="M30" s="17" t="n"/>
      <c r="N30" s="16" t="n"/>
      <c r="O30" s="17" t="n"/>
      <c r="P30" s="16" t="n"/>
      <c r="Q30" s="17" t="n"/>
      <c r="R30" s="16" t="n"/>
      <c r="S30" s="17" t="n"/>
      <c r="T30" s="17" t="n"/>
      <c r="U30" s="16" t="n"/>
      <c r="V30" s="18" t="n"/>
      <c r="W30" s="18" t="n"/>
      <c r="X30" s="19">
        <f>IF($A30="","",IF(OR($V30="",$V30=0),"No aplica",IF($W30="","Pendiente",IF($W30&gt;=$V30,"Pagada","Parcial"))))</f>
        <v/>
      </c>
      <c r="Y30" s="19">
        <f>IF($A30="","",IF(COUNTIFS(Documentación!$B$5:$B$304,$A30,Documentación!$D$5:$D$304,"Sí")=0,"Sin requisitos cargados",IF(COUNTIFS(Documentación!$B$5:$B$304,$A30,Documentación!$D$5:$D$304,"Sí",Documentación!$K$5:$K$304,"&lt;&gt;Validado")=0,"Completa","Pendiente")))</f>
        <v/>
      </c>
      <c r="Z30" s="20">
        <f>IF(OR($A30="",$G30=""),"",$G30-'Instrucciones'!$B$4)</f>
        <v/>
      </c>
      <c r="AA30" s="20">
        <f>IF(OR($A30="",$T30=""),"",$T30-'Instrucciones'!$B$4)</f>
        <v/>
      </c>
      <c r="AB30" s="19">
        <f>IF($A30="","",IF($AC30&lt;&gt;"Correcto","Revisar datos",IF($L30="Cancelada","Cancelado",IF($P30="Denegado","Denegado",IF(AND($P30="Aprobado",$T30&lt;&gt;"",$T30&lt;'Instrucciones'!$B$4,$H30&gt;='Instrucciones'!$B$4),"Permiso vencido",IF(AND($P30="Pendiente",$G30&lt;'Instrucciones'!$B$4,$H30&gt;='Instrucciones'!$B$4),"Rodaje sin aprobación",IF(AND($P30="Pendiente",$G30&gt;='Instrucciones'!$B$4,$Z30&lt;='Instrucciones'!$B$5),"Aprobación urgente",IF(AND($P30="Aprobado",$Y30="Pendiente"),"Documentación pendiente",IF(AND($P30="Aprobado",OR($X30="Pendiente",$X30="Parcial")),"Tasa pendiente",IF(AND($P30="Aprobado",$AA30&gt;=0,$AA30&lt;='Instrucciones'!$B$5),"Vence pronto",IF($H30&lt;'Instrucciones'!$B$4,"Rodaje finalizado","Sin alerta")))))))))))</f>
        <v/>
      </c>
      <c r="AC30" s="19">
        <f>IF($A30="","",IF(COUNTIF($A$5:$A$204,$A30)&gt;1,"ID duplicado",IF(OR($B30="",$C30="",$D30="",$G30="",$H30="",$L30="",$P30=""),"Faltan datos básicos",IF($H30&lt;$G30,"Fechas de rodaje incoherentes",IF(AND($I30&lt;&gt;"",$I30&gt;$G30),"Solicitud posterior al inicio",IF(AND($P30&lt;&gt;"Pendiente",$P30&lt;&gt;"",$Q30=""),"Falta fecha de decisión",IF(AND($P30="Pendiente",$Q30&lt;&gt;""),"Decisión y fecha incoherentes",IF(AND($S30&lt;&gt;"",$T30&lt;&gt;"",$T30&lt;$S30),"Vigencia incoherente",IF(AND($P30="Aprobado",OR($S30="",$T30="")),"Falta vigencia",IF(AND($P30="Aprobado",$S30&lt;&gt;"",$T30&lt;&gt;"",OR($G30&lt;$S30,$H30&gt;$T30)),"Rodaje fuera de vigencia",IF(AND($V30&lt;&gt;"",$W30&gt;$V30),"Pago superior a la previsión","Correcto"))))))))))</f>
        <v/>
      </c>
      <c r="AD30" s="16" t="n"/>
      <c r="AE30" s="17" t="n"/>
    </row>
    <row r="31">
      <c r="A31" s="16" t="n"/>
      <c r="B31" s="16" t="n"/>
      <c r="C31" s="16" t="n"/>
      <c r="D31" s="16" t="n"/>
      <c r="E31" s="16" t="n"/>
      <c r="F31" s="16" t="n"/>
      <c r="G31" s="17" t="n"/>
      <c r="H31" s="17" t="n"/>
      <c r="I31" s="17" t="n"/>
      <c r="J31" s="16" t="n"/>
      <c r="K31" s="16" t="n"/>
      <c r="L31" s="16" t="n"/>
      <c r="M31" s="17" t="n"/>
      <c r="N31" s="16" t="n"/>
      <c r="O31" s="17" t="n"/>
      <c r="P31" s="16" t="n"/>
      <c r="Q31" s="17" t="n"/>
      <c r="R31" s="16" t="n"/>
      <c r="S31" s="17" t="n"/>
      <c r="T31" s="17" t="n"/>
      <c r="U31" s="16" t="n"/>
      <c r="V31" s="18" t="n"/>
      <c r="W31" s="18" t="n"/>
      <c r="X31" s="19">
        <f>IF($A31="","",IF(OR($V31="",$V31=0),"No aplica",IF($W31="","Pendiente",IF($W31&gt;=$V31,"Pagada","Parcial"))))</f>
        <v/>
      </c>
      <c r="Y31" s="19">
        <f>IF($A31="","",IF(COUNTIFS(Documentación!$B$5:$B$304,$A31,Documentación!$D$5:$D$304,"Sí")=0,"Sin requisitos cargados",IF(COUNTIFS(Documentación!$B$5:$B$304,$A31,Documentación!$D$5:$D$304,"Sí",Documentación!$K$5:$K$304,"&lt;&gt;Validado")=0,"Completa","Pendiente")))</f>
        <v/>
      </c>
      <c r="Z31" s="20">
        <f>IF(OR($A31="",$G31=""),"",$G31-'Instrucciones'!$B$4)</f>
        <v/>
      </c>
      <c r="AA31" s="20">
        <f>IF(OR($A31="",$T31=""),"",$T31-'Instrucciones'!$B$4)</f>
        <v/>
      </c>
      <c r="AB31" s="19">
        <f>IF($A31="","",IF($AC31&lt;&gt;"Correcto","Revisar datos",IF($L31="Cancelada","Cancelado",IF($P31="Denegado","Denegado",IF(AND($P31="Aprobado",$T31&lt;&gt;"",$T31&lt;'Instrucciones'!$B$4,$H31&gt;='Instrucciones'!$B$4),"Permiso vencido",IF(AND($P31="Pendiente",$G31&lt;'Instrucciones'!$B$4,$H31&gt;='Instrucciones'!$B$4),"Rodaje sin aprobación",IF(AND($P31="Pendiente",$G31&gt;='Instrucciones'!$B$4,$Z31&lt;='Instrucciones'!$B$5),"Aprobación urgente",IF(AND($P31="Aprobado",$Y31="Pendiente"),"Documentación pendiente",IF(AND($P31="Aprobado",OR($X31="Pendiente",$X31="Parcial")),"Tasa pendiente",IF(AND($P31="Aprobado",$AA31&gt;=0,$AA31&lt;='Instrucciones'!$B$5),"Vence pronto",IF($H31&lt;'Instrucciones'!$B$4,"Rodaje finalizado","Sin alerta")))))))))))</f>
        <v/>
      </c>
      <c r="AC31" s="19">
        <f>IF($A31="","",IF(COUNTIF($A$5:$A$204,$A31)&gt;1,"ID duplicado",IF(OR($B31="",$C31="",$D31="",$G31="",$H31="",$L31="",$P31=""),"Faltan datos básicos",IF($H31&lt;$G31,"Fechas de rodaje incoherentes",IF(AND($I31&lt;&gt;"",$I31&gt;$G31),"Solicitud posterior al inicio",IF(AND($P31&lt;&gt;"Pendiente",$P31&lt;&gt;"",$Q31=""),"Falta fecha de decisión",IF(AND($P31="Pendiente",$Q31&lt;&gt;""),"Decisión y fecha incoherentes",IF(AND($S31&lt;&gt;"",$T31&lt;&gt;"",$T31&lt;$S31),"Vigencia incoherente",IF(AND($P31="Aprobado",OR($S31="",$T31="")),"Falta vigencia",IF(AND($P31="Aprobado",$S31&lt;&gt;"",$T31&lt;&gt;"",OR($G31&lt;$S31,$H31&gt;$T31)),"Rodaje fuera de vigencia",IF(AND($V31&lt;&gt;"",$W31&gt;$V31),"Pago superior a la previsión","Correcto"))))))))))</f>
        <v/>
      </c>
      <c r="AD31" s="16" t="n"/>
      <c r="AE31" s="17" t="n"/>
    </row>
    <row r="32">
      <c r="A32" s="16" t="n"/>
      <c r="B32" s="16" t="n"/>
      <c r="C32" s="16" t="n"/>
      <c r="D32" s="16" t="n"/>
      <c r="E32" s="16" t="n"/>
      <c r="F32" s="16" t="n"/>
      <c r="G32" s="17" t="n"/>
      <c r="H32" s="17" t="n"/>
      <c r="I32" s="17" t="n"/>
      <c r="J32" s="16" t="n"/>
      <c r="K32" s="16" t="n"/>
      <c r="L32" s="16" t="n"/>
      <c r="M32" s="17" t="n"/>
      <c r="N32" s="16" t="n"/>
      <c r="O32" s="17" t="n"/>
      <c r="P32" s="16" t="n"/>
      <c r="Q32" s="17" t="n"/>
      <c r="R32" s="16" t="n"/>
      <c r="S32" s="17" t="n"/>
      <c r="T32" s="17" t="n"/>
      <c r="U32" s="16" t="n"/>
      <c r="V32" s="18" t="n"/>
      <c r="W32" s="18" t="n"/>
      <c r="X32" s="19">
        <f>IF($A32="","",IF(OR($V32="",$V32=0),"No aplica",IF($W32="","Pendiente",IF($W32&gt;=$V32,"Pagada","Parcial"))))</f>
        <v/>
      </c>
      <c r="Y32" s="19">
        <f>IF($A32="","",IF(COUNTIFS(Documentación!$B$5:$B$304,$A32,Documentación!$D$5:$D$304,"Sí")=0,"Sin requisitos cargados",IF(COUNTIFS(Documentación!$B$5:$B$304,$A32,Documentación!$D$5:$D$304,"Sí",Documentación!$K$5:$K$304,"&lt;&gt;Validado")=0,"Completa","Pendiente")))</f>
        <v/>
      </c>
      <c r="Z32" s="20">
        <f>IF(OR($A32="",$G32=""),"",$G32-'Instrucciones'!$B$4)</f>
        <v/>
      </c>
      <c r="AA32" s="20">
        <f>IF(OR($A32="",$T32=""),"",$T32-'Instrucciones'!$B$4)</f>
        <v/>
      </c>
      <c r="AB32" s="19">
        <f>IF($A32="","",IF($AC32&lt;&gt;"Correcto","Revisar datos",IF($L32="Cancelada","Cancelado",IF($P32="Denegado","Denegado",IF(AND($P32="Aprobado",$T32&lt;&gt;"",$T32&lt;'Instrucciones'!$B$4,$H32&gt;='Instrucciones'!$B$4),"Permiso vencido",IF(AND($P32="Pendiente",$G32&lt;'Instrucciones'!$B$4,$H32&gt;='Instrucciones'!$B$4),"Rodaje sin aprobación",IF(AND($P32="Pendiente",$G32&gt;='Instrucciones'!$B$4,$Z32&lt;='Instrucciones'!$B$5),"Aprobación urgente",IF(AND($P32="Aprobado",$Y32="Pendiente"),"Documentación pendiente",IF(AND($P32="Aprobado",OR($X32="Pendiente",$X32="Parcial")),"Tasa pendiente",IF(AND($P32="Aprobado",$AA32&gt;=0,$AA32&lt;='Instrucciones'!$B$5),"Vence pronto",IF($H32&lt;'Instrucciones'!$B$4,"Rodaje finalizado","Sin alerta")))))))))))</f>
        <v/>
      </c>
      <c r="AC32" s="19">
        <f>IF($A32="","",IF(COUNTIF($A$5:$A$204,$A32)&gt;1,"ID duplicado",IF(OR($B32="",$C32="",$D32="",$G32="",$H32="",$L32="",$P32=""),"Faltan datos básicos",IF($H32&lt;$G32,"Fechas de rodaje incoherentes",IF(AND($I32&lt;&gt;"",$I32&gt;$G32),"Solicitud posterior al inicio",IF(AND($P32&lt;&gt;"Pendiente",$P32&lt;&gt;"",$Q32=""),"Falta fecha de decisión",IF(AND($P32="Pendiente",$Q32&lt;&gt;""),"Decisión y fecha incoherentes",IF(AND($S32&lt;&gt;"",$T32&lt;&gt;"",$T32&lt;$S32),"Vigencia incoherente",IF(AND($P32="Aprobado",OR($S32="",$T32="")),"Falta vigencia",IF(AND($P32="Aprobado",$S32&lt;&gt;"",$T32&lt;&gt;"",OR($G32&lt;$S32,$H32&gt;$T32)),"Rodaje fuera de vigencia",IF(AND($V32&lt;&gt;"",$W32&gt;$V32),"Pago superior a la previsión","Correcto"))))))))))</f>
        <v/>
      </c>
      <c r="AD32" s="16" t="n"/>
      <c r="AE32" s="17" t="n"/>
    </row>
    <row r="33">
      <c r="A33" s="16" t="n"/>
      <c r="B33" s="16" t="n"/>
      <c r="C33" s="16" t="n"/>
      <c r="D33" s="16" t="n"/>
      <c r="E33" s="16" t="n"/>
      <c r="F33" s="16" t="n"/>
      <c r="G33" s="17" t="n"/>
      <c r="H33" s="17" t="n"/>
      <c r="I33" s="17" t="n"/>
      <c r="J33" s="16" t="n"/>
      <c r="K33" s="16" t="n"/>
      <c r="L33" s="16" t="n"/>
      <c r="M33" s="17" t="n"/>
      <c r="N33" s="16" t="n"/>
      <c r="O33" s="17" t="n"/>
      <c r="P33" s="16" t="n"/>
      <c r="Q33" s="17" t="n"/>
      <c r="R33" s="16" t="n"/>
      <c r="S33" s="17" t="n"/>
      <c r="T33" s="17" t="n"/>
      <c r="U33" s="16" t="n"/>
      <c r="V33" s="18" t="n"/>
      <c r="W33" s="18" t="n"/>
      <c r="X33" s="19">
        <f>IF($A33="","",IF(OR($V33="",$V33=0),"No aplica",IF($W33="","Pendiente",IF($W33&gt;=$V33,"Pagada","Parcial"))))</f>
        <v/>
      </c>
      <c r="Y33" s="19">
        <f>IF($A33="","",IF(COUNTIFS(Documentación!$B$5:$B$304,$A33,Documentación!$D$5:$D$304,"Sí")=0,"Sin requisitos cargados",IF(COUNTIFS(Documentación!$B$5:$B$304,$A33,Documentación!$D$5:$D$304,"Sí",Documentación!$K$5:$K$304,"&lt;&gt;Validado")=0,"Completa","Pendiente")))</f>
        <v/>
      </c>
      <c r="Z33" s="20">
        <f>IF(OR($A33="",$G33=""),"",$G33-'Instrucciones'!$B$4)</f>
        <v/>
      </c>
      <c r="AA33" s="20">
        <f>IF(OR($A33="",$T33=""),"",$T33-'Instrucciones'!$B$4)</f>
        <v/>
      </c>
      <c r="AB33" s="19">
        <f>IF($A33="","",IF($AC33&lt;&gt;"Correcto","Revisar datos",IF($L33="Cancelada","Cancelado",IF($P33="Denegado","Denegado",IF(AND($P33="Aprobado",$T33&lt;&gt;"",$T33&lt;'Instrucciones'!$B$4,$H33&gt;='Instrucciones'!$B$4),"Permiso vencido",IF(AND($P33="Pendiente",$G33&lt;'Instrucciones'!$B$4,$H33&gt;='Instrucciones'!$B$4),"Rodaje sin aprobación",IF(AND($P33="Pendiente",$G33&gt;='Instrucciones'!$B$4,$Z33&lt;='Instrucciones'!$B$5),"Aprobación urgente",IF(AND($P33="Aprobado",$Y33="Pendiente"),"Documentación pendiente",IF(AND($P33="Aprobado",OR($X33="Pendiente",$X33="Parcial")),"Tasa pendiente",IF(AND($P33="Aprobado",$AA33&gt;=0,$AA33&lt;='Instrucciones'!$B$5),"Vence pronto",IF($H33&lt;'Instrucciones'!$B$4,"Rodaje finalizado","Sin alerta")))))))))))</f>
        <v/>
      </c>
      <c r="AC33" s="19">
        <f>IF($A33="","",IF(COUNTIF($A$5:$A$204,$A33)&gt;1,"ID duplicado",IF(OR($B33="",$C33="",$D33="",$G33="",$H33="",$L33="",$P33=""),"Faltan datos básicos",IF($H33&lt;$G33,"Fechas de rodaje incoherentes",IF(AND($I33&lt;&gt;"",$I33&gt;$G33),"Solicitud posterior al inicio",IF(AND($P33&lt;&gt;"Pendiente",$P33&lt;&gt;"",$Q33=""),"Falta fecha de decisión",IF(AND($P33="Pendiente",$Q33&lt;&gt;""),"Decisión y fecha incoherentes",IF(AND($S33&lt;&gt;"",$T33&lt;&gt;"",$T33&lt;$S33),"Vigencia incoherente",IF(AND($P33="Aprobado",OR($S33="",$T33="")),"Falta vigencia",IF(AND($P33="Aprobado",$S33&lt;&gt;"",$T33&lt;&gt;"",OR($G33&lt;$S33,$H33&gt;$T33)),"Rodaje fuera de vigencia",IF(AND($V33&lt;&gt;"",$W33&gt;$V33),"Pago superior a la previsión","Correcto"))))))))))</f>
        <v/>
      </c>
      <c r="AD33" s="16" t="n"/>
      <c r="AE33" s="17" t="n"/>
    </row>
    <row r="34">
      <c r="A34" s="16" t="n"/>
      <c r="B34" s="16" t="n"/>
      <c r="C34" s="16" t="n"/>
      <c r="D34" s="16" t="n"/>
      <c r="E34" s="16" t="n"/>
      <c r="F34" s="16" t="n"/>
      <c r="G34" s="17" t="n"/>
      <c r="H34" s="17" t="n"/>
      <c r="I34" s="17" t="n"/>
      <c r="J34" s="16" t="n"/>
      <c r="K34" s="16" t="n"/>
      <c r="L34" s="16" t="n"/>
      <c r="M34" s="17" t="n"/>
      <c r="N34" s="16" t="n"/>
      <c r="O34" s="17" t="n"/>
      <c r="P34" s="16" t="n"/>
      <c r="Q34" s="17" t="n"/>
      <c r="R34" s="16" t="n"/>
      <c r="S34" s="17" t="n"/>
      <c r="T34" s="17" t="n"/>
      <c r="U34" s="16" t="n"/>
      <c r="V34" s="18" t="n"/>
      <c r="W34" s="18" t="n"/>
      <c r="X34" s="19">
        <f>IF($A34="","",IF(OR($V34="",$V34=0),"No aplica",IF($W34="","Pendiente",IF($W34&gt;=$V34,"Pagada","Parcial"))))</f>
        <v/>
      </c>
      <c r="Y34" s="19">
        <f>IF($A34="","",IF(COUNTIFS(Documentación!$B$5:$B$304,$A34,Documentación!$D$5:$D$304,"Sí")=0,"Sin requisitos cargados",IF(COUNTIFS(Documentación!$B$5:$B$304,$A34,Documentación!$D$5:$D$304,"Sí",Documentación!$K$5:$K$304,"&lt;&gt;Validado")=0,"Completa","Pendiente")))</f>
        <v/>
      </c>
      <c r="Z34" s="20">
        <f>IF(OR($A34="",$G34=""),"",$G34-'Instrucciones'!$B$4)</f>
        <v/>
      </c>
      <c r="AA34" s="20">
        <f>IF(OR($A34="",$T34=""),"",$T34-'Instrucciones'!$B$4)</f>
        <v/>
      </c>
      <c r="AB34" s="19">
        <f>IF($A34="","",IF($AC34&lt;&gt;"Correcto","Revisar datos",IF($L34="Cancelada","Cancelado",IF($P34="Denegado","Denegado",IF(AND($P34="Aprobado",$T34&lt;&gt;"",$T34&lt;'Instrucciones'!$B$4,$H34&gt;='Instrucciones'!$B$4),"Permiso vencido",IF(AND($P34="Pendiente",$G34&lt;'Instrucciones'!$B$4,$H34&gt;='Instrucciones'!$B$4),"Rodaje sin aprobación",IF(AND($P34="Pendiente",$G34&gt;='Instrucciones'!$B$4,$Z34&lt;='Instrucciones'!$B$5),"Aprobación urgente",IF(AND($P34="Aprobado",$Y34="Pendiente"),"Documentación pendiente",IF(AND($P34="Aprobado",OR($X34="Pendiente",$X34="Parcial")),"Tasa pendiente",IF(AND($P34="Aprobado",$AA34&gt;=0,$AA34&lt;='Instrucciones'!$B$5),"Vence pronto",IF($H34&lt;'Instrucciones'!$B$4,"Rodaje finalizado","Sin alerta")))))))))))</f>
        <v/>
      </c>
      <c r="AC34" s="19">
        <f>IF($A34="","",IF(COUNTIF($A$5:$A$204,$A34)&gt;1,"ID duplicado",IF(OR($B34="",$C34="",$D34="",$G34="",$H34="",$L34="",$P34=""),"Faltan datos básicos",IF($H34&lt;$G34,"Fechas de rodaje incoherentes",IF(AND($I34&lt;&gt;"",$I34&gt;$G34),"Solicitud posterior al inicio",IF(AND($P34&lt;&gt;"Pendiente",$P34&lt;&gt;"",$Q34=""),"Falta fecha de decisión",IF(AND($P34="Pendiente",$Q34&lt;&gt;""),"Decisión y fecha incoherentes",IF(AND($S34&lt;&gt;"",$T34&lt;&gt;"",$T34&lt;$S34),"Vigencia incoherente",IF(AND($P34="Aprobado",OR($S34="",$T34="")),"Falta vigencia",IF(AND($P34="Aprobado",$S34&lt;&gt;"",$T34&lt;&gt;"",OR($G34&lt;$S34,$H34&gt;$T34)),"Rodaje fuera de vigencia",IF(AND($V34&lt;&gt;"",$W34&gt;$V34),"Pago superior a la previsión","Correcto"))))))))))</f>
        <v/>
      </c>
      <c r="AD34" s="16" t="n"/>
      <c r="AE34" s="17" t="n"/>
    </row>
    <row r="35">
      <c r="A35" s="16" t="n"/>
      <c r="B35" s="16" t="n"/>
      <c r="C35" s="16" t="n"/>
      <c r="D35" s="16" t="n"/>
      <c r="E35" s="16" t="n"/>
      <c r="F35" s="16" t="n"/>
      <c r="G35" s="17" t="n"/>
      <c r="H35" s="17" t="n"/>
      <c r="I35" s="17" t="n"/>
      <c r="J35" s="16" t="n"/>
      <c r="K35" s="16" t="n"/>
      <c r="L35" s="16" t="n"/>
      <c r="M35" s="17" t="n"/>
      <c r="N35" s="16" t="n"/>
      <c r="O35" s="17" t="n"/>
      <c r="P35" s="16" t="n"/>
      <c r="Q35" s="17" t="n"/>
      <c r="R35" s="16" t="n"/>
      <c r="S35" s="17" t="n"/>
      <c r="T35" s="17" t="n"/>
      <c r="U35" s="16" t="n"/>
      <c r="V35" s="18" t="n"/>
      <c r="W35" s="18" t="n"/>
      <c r="X35" s="19">
        <f>IF($A35="","",IF(OR($V35="",$V35=0),"No aplica",IF($W35="","Pendiente",IF($W35&gt;=$V35,"Pagada","Parcial"))))</f>
        <v/>
      </c>
      <c r="Y35" s="19">
        <f>IF($A35="","",IF(COUNTIFS(Documentación!$B$5:$B$304,$A35,Documentación!$D$5:$D$304,"Sí")=0,"Sin requisitos cargados",IF(COUNTIFS(Documentación!$B$5:$B$304,$A35,Documentación!$D$5:$D$304,"Sí",Documentación!$K$5:$K$304,"&lt;&gt;Validado")=0,"Completa","Pendiente")))</f>
        <v/>
      </c>
      <c r="Z35" s="20">
        <f>IF(OR($A35="",$G35=""),"",$G35-'Instrucciones'!$B$4)</f>
        <v/>
      </c>
      <c r="AA35" s="20">
        <f>IF(OR($A35="",$T35=""),"",$T35-'Instrucciones'!$B$4)</f>
        <v/>
      </c>
      <c r="AB35" s="19">
        <f>IF($A35="","",IF($AC35&lt;&gt;"Correcto","Revisar datos",IF($L35="Cancelada","Cancelado",IF($P35="Denegado","Denegado",IF(AND($P35="Aprobado",$T35&lt;&gt;"",$T35&lt;'Instrucciones'!$B$4,$H35&gt;='Instrucciones'!$B$4),"Permiso vencido",IF(AND($P35="Pendiente",$G35&lt;'Instrucciones'!$B$4,$H35&gt;='Instrucciones'!$B$4),"Rodaje sin aprobación",IF(AND($P35="Pendiente",$G35&gt;='Instrucciones'!$B$4,$Z35&lt;='Instrucciones'!$B$5),"Aprobación urgente",IF(AND($P35="Aprobado",$Y35="Pendiente"),"Documentación pendiente",IF(AND($P35="Aprobado",OR($X35="Pendiente",$X35="Parcial")),"Tasa pendiente",IF(AND($P35="Aprobado",$AA35&gt;=0,$AA35&lt;='Instrucciones'!$B$5),"Vence pronto",IF($H35&lt;'Instrucciones'!$B$4,"Rodaje finalizado","Sin alerta")))))))))))</f>
        <v/>
      </c>
      <c r="AC35" s="19">
        <f>IF($A35="","",IF(COUNTIF($A$5:$A$204,$A35)&gt;1,"ID duplicado",IF(OR($B35="",$C35="",$D35="",$G35="",$H35="",$L35="",$P35=""),"Faltan datos básicos",IF($H35&lt;$G35,"Fechas de rodaje incoherentes",IF(AND($I35&lt;&gt;"",$I35&gt;$G35),"Solicitud posterior al inicio",IF(AND($P35&lt;&gt;"Pendiente",$P35&lt;&gt;"",$Q35=""),"Falta fecha de decisión",IF(AND($P35="Pendiente",$Q35&lt;&gt;""),"Decisión y fecha incoherentes",IF(AND($S35&lt;&gt;"",$T35&lt;&gt;"",$T35&lt;$S35),"Vigencia incoherente",IF(AND($P35="Aprobado",OR($S35="",$T35="")),"Falta vigencia",IF(AND($P35="Aprobado",$S35&lt;&gt;"",$T35&lt;&gt;"",OR($G35&lt;$S35,$H35&gt;$T35)),"Rodaje fuera de vigencia",IF(AND($V35&lt;&gt;"",$W35&gt;$V35),"Pago superior a la previsión","Correcto"))))))))))</f>
        <v/>
      </c>
      <c r="AD35" s="16" t="n"/>
      <c r="AE35" s="17" t="n"/>
    </row>
    <row r="36">
      <c r="A36" s="16" t="n"/>
      <c r="B36" s="16" t="n"/>
      <c r="C36" s="16" t="n"/>
      <c r="D36" s="16" t="n"/>
      <c r="E36" s="16" t="n"/>
      <c r="F36" s="16" t="n"/>
      <c r="G36" s="17" t="n"/>
      <c r="H36" s="17" t="n"/>
      <c r="I36" s="17" t="n"/>
      <c r="J36" s="16" t="n"/>
      <c r="K36" s="16" t="n"/>
      <c r="L36" s="16" t="n"/>
      <c r="M36" s="17" t="n"/>
      <c r="N36" s="16" t="n"/>
      <c r="O36" s="17" t="n"/>
      <c r="P36" s="16" t="n"/>
      <c r="Q36" s="17" t="n"/>
      <c r="R36" s="16" t="n"/>
      <c r="S36" s="17" t="n"/>
      <c r="T36" s="17" t="n"/>
      <c r="U36" s="16" t="n"/>
      <c r="V36" s="18" t="n"/>
      <c r="W36" s="18" t="n"/>
      <c r="X36" s="19">
        <f>IF($A36="","",IF(OR($V36="",$V36=0),"No aplica",IF($W36="","Pendiente",IF($W36&gt;=$V36,"Pagada","Parcial"))))</f>
        <v/>
      </c>
      <c r="Y36" s="19">
        <f>IF($A36="","",IF(COUNTIFS(Documentación!$B$5:$B$304,$A36,Documentación!$D$5:$D$304,"Sí")=0,"Sin requisitos cargados",IF(COUNTIFS(Documentación!$B$5:$B$304,$A36,Documentación!$D$5:$D$304,"Sí",Documentación!$K$5:$K$304,"&lt;&gt;Validado")=0,"Completa","Pendiente")))</f>
        <v/>
      </c>
      <c r="Z36" s="20">
        <f>IF(OR($A36="",$G36=""),"",$G36-'Instrucciones'!$B$4)</f>
        <v/>
      </c>
      <c r="AA36" s="20">
        <f>IF(OR($A36="",$T36=""),"",$T36-'Instrucciones'!$B$4)</f>
        <v/>
      </c>
      <c r="AB36" s="19">
        <f>IF($A36="","",IF($AC36&lt;&gt;"Correcto","Revisar datos",IF($L36="Cancelada","Cancelado",IF($P36="Denegado","Denegado",IF(AND($P36="Aprobado",$T36&lt;&gt;"",$T36&lt;'Instrucciones'!$B$4,$H36&gt;='Instrucciones'!$B$4),"Permiso vencido",IF(AND($P36="Pendiente",$G36&lt;'Instrucciones'!$B$4,$H36&gt;='Instrucciones'!$B$4),"Rodaje sin aprobación",IF(AND($P36="Pendiente",$G36&gt;='Instrucciones'!$B$4,$Z36&lt;='Instrucciones'!$B$5),"Aprobación urgente",IF(AND($P36="Aprobado",$Y36="Pendiente"),"Documentación pendiente",IF(AND($P36="Aprobado",OR($X36="Pendiente",$X36="Parcial")),"Tasa pendiente",IF(AND($P36="Aprobado",$AA36&gt;=0,$AA36&lt;='Instrucciones'!$B$5),"Vence pronto",IF($H36&lt;'Instrucciones'!$B$4,"Rodaje finalizado","Sin alerta")))))))))))</f>
        <v/>
      </c>
      <c r="AC36" s="19">
        <f>IF($A36="","",IF(COUNTIF($A$5:$A$204,$A36)&gt;1,"ID duplicado",IF(OR($B36="",$C36="",$D36="",$G36="",$H36="",$L36="",$P36=""),"Faltan datos básicos",IF($H36&lt;$G36,"Fechas de rodaje incoherentes",IF(AND($I36&lt;&gt;"",$I36&gt;$G36),"Solicitud posterior al inicio",IF(AND($P36&lt;&gt;"Pendiente",$P36&lt;&gt;"",$Q36=""),"Falta fecha de decisión",IF(AND($P36="Pendiente",$Q36&lt;&gt;""),"Decisión y fecha incoherentes",IF(AND($S36&lt;&gt;"",$T36&lt;&gt;"",$T36&lt;$S36),"Vigencia incoherente",IF(AND($P36="Aprobado",OR($S36="",$T36="")),"Falta vigencia",IF(AND($P36="Aprobado",$S36&lt;&gt;"",$T36&lt;&gt;"",OR($G36&lt;$S36,$H36&gt;$T36)),"Rodaje fuera de vigencia",IF(AND($V36&lt;&gt;"",$W36&gt;$V36),"Pago superior a la previsión","Correcto"))))))))))</f>
        <v/>
      </c>
      <c r="AD36" s="16" t="n"/>
      <c r="AE36" s="17" t="n"/>
    </row>
    <row r="37">
      <c r="A37" s="16" t="n"/>
      <c r="B37" s="16" t="n"/>
      <c r="C37" s="16" t="n"/>
      <c r="D37" s="16" t="n"/>
      <c r="E37" s="16" t="n"/>
      <c r="F37" s="16" t="n"/>
      <c r="G37" s="17" t="n"/>
      <c r="H37" s="17" t="n"/>
      <c r="I37" s="17" t="n"/>
      <c r="J37" s="16" t="n"/>
      <c r="K37" s="16" t="n"/>
      <c r="L37" s="16" t="n"/>
      <c r="M37" s="17" t="n"/>
      <c r="N37" s="16" t="n"/>
      <c r="O37" s="17" t="n"/>
      <c r="P37" s="16" t="n"/>
      <c r="Q37" s="17" t="n"/>
      <c r="R37" s="16" t="n"/>
      <c r="S37" s="17" t="n"/>
      <c r="T37" s="17" t="n"/>
      <c r="U37" s="16" t="n"/>
      <c r="V37" s="18" t="n"/>
      <c r="W37" s="18" t="n"/>
      <c r="X37" s="19">
        <f>IF($A37="","",IF(OR($V37="",$V37=0),"No aplica",IF($W37="","Pendiente",IF($W37&gt;=$V37,"Pagada","Parcial"))))</f>
        <v/>
      </c>
      <c r="Y37" s="19">
        <f>IF($A37="","",IF(COUNTIFS(Documentación!$B$5:$B$304,$A37,Documentación!$D$5:$D$304,"Sí")=0,"Sin requisitos cargados",IF(COUNTIFS(Documentación!$B$5:$B$304,$A37,Documentación!$D$5:$D$304,"Sí",Documentación!$K$5:$K$304,"&lt;&gt;Validado")=0,"Completa","Pendiente")))</f>
        <v/>
      </c>
      <c r="Z37" s="20">
        <f>IF(OR($A37="",$G37=""),"",$G37-'Instrucciones'!$B$4)</f>
        <v/>
      </c>
      <c r="AA37" s="20">
        <f>IF(OR($A37="",$T37=""),"",$T37-'Instrucciones'!$B$4)</f>
        <v/>
      </c>
      <c r="AB37" s="19">
        <f>IF($A37="","",IF($AC37&lt;&gt;"Correcto","Revisar datos",IF($L37="Cancelada","Cancelado",IF($P37="Denegado","Denegado",IF(AND($P37="Aprobado",$T37&lt;&gt;"",$T37&lt;'Instrucciones'!$B$4,$H37&gt;='Instrucciones'!$B$4),"Permiso vencido",IF(AND($P37="Pendiente",$G37&lt;'Instrucciones'!$B$4,$H37&gt;='Instrucciones'!$B$4),"Rodaje sin aprobación",IF(AND($P37="Pendiente",$G37&gt;='Instrucciones'!$B$4,$Z37&lt;='Instrucciones'!$B$5),"Aprobación urgente",IF(AND($P37="Aprobado",$Y37="Pendiente"),"Documentación pendiente",IF(AND($P37="Aprobado",OR($X37="Pendiente",$X37="Parcial")),"Tasa pendiente",IF(AND($P37="Aprobado",$AA37&gt;=0,$AA37&lt;='Instrucciones'!$B$5),"Vence pronto",IF($H37&lt;'Instrucciones'!$B$4,"Rodaje finalizado","Sin alerta")))))))))))</f>
        <v/>
      </c>
      <c r="AC37" s="19">
        <f>IF($A37="","",IF(COUNTIF($A$5:$A$204,$A37)&gt;1,"ID duplicado",IF(OR($B37="",$C37="",$D37="",$G37="",$H37="",$L37="",$P37=""),"Faltan datos básicos",IF($H37&lt;$G37,"Fechas de rodaje incoherentes",IF(AND($I37&lt;&gt;"",$I37&gt;$G37),"Solicitud posterior al inicio",IF(AND($P37&lt;&gt;"Pendiente",$P37&lt;&gt;"",$Q37=""),"Falta fecha de decisión",IF(AND($P37="Pendiente",$Q37&lt;&gt;""),"Decisión y fecha incoherentes",IF(AND($S37&lt;&gt;"",$T37&lt;&gt;"",$T37&lt;$S37),"Vigencia incoherente",IF(AND($P37="Aprobado",OR($S37="",$T37="")),"Falta vigencia",IF(AND($P37="Aprobado",$S37&lt;&gt;"",$T37&lt;&gt;"",OR($G37&lt;$S37,$H37&gt;$T37)),"Rodaje fuera de vigencia",IF(AND($V37&lt;&gt;"",$W37&gt;$V37),"Pago superior a la previsión","Correcto"))))))))))</f>
        <v/>
      </c>
      <c r="AD37" s="16" t="n"/>
      <c r="AE37" s="17" t="n"/>
    </row>
    <row r="38">
      <c r="A38" s="16" t="n"/>
      <c r="B38" s="16" t="n"/>
      <c r="C38" s="16" t="n"/>
      <c r="D38" s="16" t="n"/>
      <c r="E38" s="16" t="n"/>
      <c r="F38" s="16" t="n"/>
      <c r="G38" s="17" t="n"/>
      <c r="H38" s="17" t="n"/>
      <c r="I38" s="17" t="n"/>
      <c r="J38" s="16" t="n"/>
      <c r="K38" s="16" t="n"/>
      <c r="L38" s="16" t="n"/>
      <c r="M38" s="17" t="n"/>
      <c r="N38" s="16" t="n"/>
      <c r="O38" s="17" t="n"/>
      <c r="P38" s="16" t="n"/>
      <c r="Q38" s="17" t="n"/>
      <c r="R38" s="16" t="n"/>
      <c r="S38" s="17" t="n"/>
      <c r="T38" s="17" t="n"/>
      <c r="U38" s="16" t="n"/>
      <c r="V38" s="18" t="n"/>
      <c r="W38" s="18" t="n"/>
      <c r="X38" s="19">
        <f>IF($A38="","",IF(OR($V38="",$V38=0),"No aplica",IF($W38="","Pendiente",IF($W38&gt;=$V38,"Pagada","Parcial"))))</f>
        <v/>
      </c>
      <c r="Y38" s="19">
        <f>IF($A38="","",IF(COUNTIFS(Documentación!$B$5:$B$304,$A38,Documentación!$D$5:$D$304,"Sí")=0,"Sin requisitos cargados",IF(COUNTIFS(Documentación!$B$5:$B$304,$A38,Documentación!$D$5:$D$304,"Sí",Documentación!$K$5:$K$304,"&lt;&gt;Validado")=0,"Completa","Pendiente")))</f>
        <v/>
      </c>
      <c r="Z38" s="20">
        <f>IF(OR($A38="",$G38=""),"",$G38-'Instrucciones'!$B$4)</f>
        <v/>
      </c>
      <c r="AA38" s="20">
        <f>IF(OR($A38="",$T38=""),"",$T38-'Instrucciones'!$B$4)</f>
        <v/>
      </c>
      <c r="AB38" s="19">
        <f>IF($A38="","",IF($AC38&lt;&gt;"Correcto","Revisar datos",IF($L38="Cancelada","Cancelado",IF($P38="Denegado","Denegado",IF(AND($P38="Aprobado",$T38&lt;&gt;"",$T38&lt;'Instrucciones'!$B$4,$H38&gt;='Instrucciones'!$B$4),"Permiso vencido",IF(AND($P38="Pendiente",$G38&lt;'Instrucciones'!$B$4,$H38&gt;='Instrucciones'!$B$4),"Rodaje sin aprobación",IF(AND($P38="Pendiente",$G38&gt;='Instrucciones'!$B$4,$Z38&lt;='Instrucciones'!$B$5),"Aprobación urgente",IF(AND($P38="Aprobado",$Y38="Pendiente"),"Documentación pendiente",IF(AND($P38="Aprobado",OR($X38="Pendiente",$X38="Parcial")),"Tasa pendiente",IF(AND($P38="Aprobado",$AA38&gt;=0,$AA38&lt;='Instrucciones'!$B$5),"Vence pronto",IF($H38&lt;'Instrucciones'!$B$4,"Rodaje finalizado","Sin alerta")))))))))))</f>
        <v/>
      </c>
      <c r="AC38" s="19">
        <f>IF($A38="","",IF(COUNTIF($A$5:$A$204,$A38)&gt;1,"ID duplicado",IF(OR($B38="",$C38="",$D38="",$G38="",$H38="",$L38="",$P38=""),"Faltan datos básicos",IF($H38&lt;$G38,"Fechas de rodaje incoherentes",IF(AND($I38&lt;&gt;"",$I38&gt;$G38),"Solicitud posterior al inicio",IF(AND($P38&lt;&gt;"Pendiente",$P38&lt;&gt;"",$Q38=""),"Falta fecha de decisión",IF(AND($P38="Pendiente",$Q38&lt;&gt;""),"Decisión y fecha incoherentes",IF(AND($S38&lt;&gt;"",$T38&lt;&gt;"",$T38&lt;$S38),"Vigencia incoherente",IF(AND($P38="Aprobado",OR($S38="",$T38="")),"Falta vigencia",IF(AND($P38="Aprobado",$S38&lt;&gt;"",$T38&lt;&gt;"",OR($G38&lt;$S38,$H38&gt;$T38)),"Rodaje fuera de vigencia",IF(AND($V38&lt;&gt;"",$W38&gt;$V38),"Pago superior a la previsión","Correcto"))))))))))</f>
        <v/>
      </c>
      <c r="AD38" s="16" t="n"/>
      <c r="AE38" s="17" t="n"/>
    </row>
    <row r="39">
      <c r="A39" s="16" t="n"/>
      <c r="B39" s="16" t="n"/>
      <c r="C39" s="16" t="n"/>
      <c r="D39" s="16" t="n"/>
      <c r="E39" s="16" t="n"/>
      <c r="F39" s="16" t="n"/>
      <c r="G39" s="17" t="n"/>
      <c r="H39" s="17" t="n"/>
      <c r="I39" s="17" t="n"/>
      <c r="J39" s="16" t="n"/>
      <c r="K39" s="16" t="n"/>
      <c r="L39" s="16" t="n"/>
      <c r="M39" s="17" t="n"/>
      <c r="N39" s="16" t="n"/>
      <c r="O39" s="17" t="n"/>
      <c r="P39" s="16" t="n"/>
      <c r="Q39" s="17" t="n"/>
      <c r="R39" s="16" t="n"/>
      <c r="S39" s="17" t="n"/>
      <c r="T39" s="17" t="n"/>
      <c r="U39" s="16" t="n"/>
      <c r="V39" s="18" t="n"/>
      <c r="W39" s="18" t="n"/>
      <c r="X39" s="19">
        <f>IF($A39="","",IF(OR($V39="",$V39=0),"No aplica",IF($W39="","Pendiente",IF($W39&gt;=$V39,"Pagada","Parcial"))))</f>
        <v/>
      </c>
      <c r="Y39" s="19">
        <f>IF($A39="","",IF(COUNTIFS(Documentación!$B$5:$B$304,$A39,Documentación!$D$5:$D$304,"Sí")=0,"Sin requisitos cargados",IF(COUNTIFS(Documentación!$B$5:$B$304,$A39,Documentación!$D$5:$D$304,"Sí",Documentación!$K$5:$K$304,"&lt;&gt;Validado")=0,"Completa","Pendiente")))</f>
        <v/>
      </c>
      <c r="Z39" s="20">
        <f>IF(OR($A39="",$G39=""),"",$G39-'Instrucciones'!$B$4)</f>
        <v/>
      </c>
      <c r="AA39" s="20">
        <f>IF(OR($A39="",$T39=""),"",$T39-'Instrucciones'!$B$4)</f>
        <v/>
      </c>
      <c r="AB39" s="19">
        <f>IF($A39="","",IF($AC39&lt;&gt;"Correcto","Revisar datos",IF($L39="Cancelada","Cancelado",IF($P39="Denegado","Denegado",IF(AND($P39="Aprobado",$T39&lt;&gt;"",$T39&lt;'Instrucciones'!$B$4,$H39&gt;='Instrucciones'!$B$4),"Permiso vencido",IF(AND($P39="Pendiente",$G39&lt;'Instrucciones'!$B$4,$H39&gt;='Instrucciones'!$B$4),"Rodaje sin aprobación",IF(AND($P39="Pendiente",$G39&gt;='Instrucciones'!$B$4,$Z39&lt;='Instrucciones'!$B$5),"Aprobación urgente",IF(AND($P39="Aprobado",$Y39="Pendiente"),"Documentación pendiente",IF(AND($P39="Aprobado",OR($X39="Pendiente",$X39="Parcial")),"Tasa pendiente",IF(AND($P39="Aprobado",$AA39&gt;=0,$AA39&lt;='Instrucciones'!$B$5),"Vence pronto",IF($H39&lt;'Instrucciones'!$B$4,"Rodaje finalizado","Sin alerta")))))))))))</f>
        <v/>
      </c>
      <c r="AC39" s="19">
        <f>IF($A39="","",IF(COUNTIF($A$5:$A$204,$A39)&gt;1,"ID duplicado",IF(OR($B39="",$C39="",$D39="",$G39="",$H39="",$L39="",$P39=""),"Faltan datos básicos",IF($H39&lt;$G39,"Fechas de rodaje incoherentes",IF(AND($I39&lt;&gt;"",$I39&gt;$G39),"Solicitud posterior al inicio",IF(AND($P39&lt;&gt;"Pendiente",$P39&lt;&gt;"",$Q39=""),"Falta fecha de decisión",IF(AND($P39="Pendiente",$Q39&lt;&gt;""),"Decisión y fecha incoherentes",IF(AND($S39&lt;&gt;"",$T39&lt;&gt;"",$T39&lt;$S39),"Vigencia incoherente",IF(AND($P39="Aprobado",OR($S39="",$T39="")),"Falta vigencia",IF(AND($P39="Aprobado",$S39&lt;&gt;"",$T39&lt;&gt;"",OR($G39&lt;$S39,$H39&gt;$T39)),"Rodaje fuera de vigencia",IF(AND($V39&lt;&gt;"",$W39&gt;$V39),"Pago superior a la previsión","Correcto"))))))))))</f>
        <v/>
      </c>
      <c r="AD39" s="16" t="n"/>
      <c r="AE39" s="17" t="n"/>
    </row>
    <row r="40">
      <c r="A40" s="16" t="n"/>
      <c r="B40" s="16" t="n"/>
      <c r="C40" s="16" t="n"/>
      <c r="D40" s="16" t="n"/>
      <c r="E40" s="16" t="n"/>
      <c r="F40" s="16" t="n"/>
      <c r="G40" s="17" t="n"/>
      <c r="H40" s="17" t="n"/>
      <c r="I40" s="17" t="n"/>
      <c r="J40" s="16" t="n"/>
      <c r="K40" s="16" t="n"/>
      <c r="L40" s="16" t="n"/>
      <c r="M40" s="17" t="n"/>
      <c r="N40" s="16" t="n"/>
      <c r="O40" s="17" t="n"/>
      <c r="P40" s="16" t="n"/>
      <c r="Q40" s="17" t="n"/>
      <c r="R40" s="16" t="n"/>
      <c r="S40" s="17" t="n"/>
      <c r="T40" s="17" t="n"/>
      <c r="U40" s="16" t="n"/>
      <c r="V40" s="18" t="n"/>
      <c r="W40" s="18" t="n"/>
      <c r="X40" s="19">
        <f>IF($A40="","",IF(OR($V40="",$V40=0),"No aplica",IF($W40="","Pendiente",IF($W40&gt;=$V40,"Pagada","Parcial"))))</f>
        <v/>
      </c>
      <c r="Y40" s="19">
        <f>IF($A40="","",IF(COUNTIFS(Documentación!$B$5:$B$304,$A40,Documentación!$D$5:$D$304,"Sí")=0,"Sin requisitos cargados",IF(COUNTIFS(Documentación!$B$5:$B$304,$A40,Documentación!$D$5:$D$304,"Sí",Documentación!$K$5:$K$304,"&lt;&gt;Validado")=0,"Completa","Pendiente")))</f>
        <v/>
      </c>
      <c r="Z40" s="20">
        <f>IF(OR($A40="",$G40=""),"",$G40-'Instrucciones'!$B$4)</f>
        <v/>
      </c>
      <c r="AA40" s="20">
        <f>IF(OR($A40="",$T40=""),"",$T40-'Instrucciones'!$B$4)</f>
        <v/>
      </c>
      <c r="AB40" s="19">
        <f>IF($A40="","",IF($AC40&lt;&gt;"Correcto","Revisar datos",IF($L40="Cancelada","Cancelado",IF($P40="Denegado","Denegado",IF(AND($P40="Aprobado",$T40&lt;&gt;"",$T40&lt;'Instrucciones'!$B$4,$H40&gt;='Instrucciones'!$B$4),"Permiso vencido",IF(AND($P40="Pendiente",$G40&lt;'Instrucciones'!$B$4,$H40&gt;='Instrucciones'!$B$4),"Rodaje sin aprobación",IF(AND($P40="Pendiente",$G40&gt;='Instrucciones'!$B$4,$Z40&lt;='Instrucciones'!$B$5),"Aprobación urgente",IF(AND($P40="Aprobado",$Y40="Pendiente"),"Documentación pendiente",IF(AND($P40="Aprobado",OR($X40="Pendiente",$X40="Parcial")),"Tasa pendiente",IF(AND($P40="Aprobado",$AA40&gt;=0,$AA40&lt;='Instrucciones'!$B$5),"Vence pronto",IF($H40&lt;'Instrucciones'!$B$4,"Rodaje finalizado","Sin alerta")))))))))))</f>
        <v/>
      </c>
      <c r="AC40" s="19">
        <f>IF($A40="","",IF(COUNTIF($A$5:$A$204,$A40)&gt;1,"ID duplicado",IF(OR($B40="",$C40="",$D40="",$G40="",$H40="",$L40="",$P40=""),"Faltan datos básicos",IF($H40&lt;$G40,"Fechas de rodaje incoherentes",IF(AND($I40&lt;&gt;"",$I40&gt;$G40),"Solicitud posterior al inicio",IF(AND($P40&lt;&gt;"Pendiente",$P40&lt;&gt;"",$Q40=""),"Falta fecha de decisión",IF(AND($P40="Pendiente",$Q40&lt;&gt;""),"Decisión y fecha incoherentes",IF(AND($S40&lt;&gt;"",$T40&lt;&gt;"",$T40&lt;$S40),"Vigencia incoherente",IF(AND($P40="Aprobado",OR($S40="",$T40="")),"Falta vigencia",IF(AND($P40="Aprobado",$S40&lt;&gt;"",$T40&lt;&gt;"",OR($G40&lt;$S40,$H40&gt;$T40)),"Rodaje fuera de vigencia",IF(AND($V40&lt;&gt;"",$W40&gt;$V40),"Pago superior a la previsión","Correcto"))))))))))</f>
        <v/>
      </c>
      <c r="AD40" s="16" t="n"/>
      <c r="AE40" s="17" t="n"/>
    </row>
    <row r="41">
      <c r="A41" s="16" t="n"/>
      <c r="B41" s="16" t="n"/>
      <c r="C41" s="16" t="n"/>
      <c r="D41" s="16" t="n"/>
      <c r="E41" s="16" t="n"/>
      <c r="F41" s="16" t="n"/>
      <c r="G41" s="17" t="n"/>
      <c r="H41" s="17" t="n"/>
      <c r="I41" s="17" t="n"/>
      <c r="J41" s="16" t="n"/>
      <c r="K41" s="16" t="n"/>
      <c r="L41" s="16" t="n"/>
      <c r="M41" s="17" t="n"/>
      <c r="N41" s="16" t="n"/>
      <c r="O41" s="17" t="n"/>
      <c r="P41" s="16" t="n"/>
      <c r="Q41" s="17" t="n"/>
      <c r="R41" s="16" t="n"/>
      <c r="S41" s="17" t="n"/>
      <c r="T41" s="17" t="n"/>
      <c r="U41" s="16" t="n"/>
      <c r="V41" s="18" t="n"/>
      <c r="W41" s="18" t="n"/>
      <c r="X41" s="19">
        <f>IF($A41="","",IF(OR($V41="",$V41=0),"No aplica",IF($W41="","Pendiente",IF($W41&gt;=$V41,"Pagada","Parcial"))))</f>
        <v/>
      </c>
      <c r="Y41" s="19">
        <f>IF($A41="","",IF(COUNTIFS(Documentación!$B$5:$B$304,$A41,Documentación!$D$5:$D$304,"Sí")=0,"Sin requisitos cargados",IF(COUNTIFS(Documentación!$B$5:$B$304,$A41,Documentación!$D$5:$D$304,"Sí",Documentación!$K$5:$K$304,"&lt;&gt;Validado")=0,"Completa","Pendiente")))</f>
        <v/>
      </c>
      <c r="Z41" s="20">
        <f>IF(OR($A41="",$G41=""),"",$G41-'Instrucciones'!$B$4)</f>
        <v/>
      </c>
      <c r="AA41" s="20">
        <f>IF(OR($A41="",$T41=""),"",$T41-'Instrucciones'!$B$4)</f>
        <v/>
      </c>
      <c r="AB41" s="19">
        <f>IF($A41="","",IF($AC41&lt;&gt;"Correcto","Revisar datos",IF($L41="Cancelada","Cancelado",IF($P41="Denegado","Denegado",IF(AND($P41="Aprobado",$T41&lt;&gt;"",$T41&lt;'Instrucciones'!$B$4,$H41&gt;='Instrucciones'!$B$4),"Permiso vencido",IF(AND($P41="Pendiente",$G41&lt;'Instrucciones'!$B$4,$H41&gt;='Instrucciones'!$B$4),"Rodaje sin aprobación",IF(AND($P41="Pendiente",$G41&gt;='Instrucciones'!$B$4,$Z41&lt;='Instrucciones'!$B$5),"Aprobación urgente",IF(AND($P41="Aprobado",$Y41="Pendiente"),"Documentación pendiente",IF(AND($P41="Aprobado",OR($X41="Pendiente",$X41="Parcial")),"Tasa pendiente",IF(AND($P41="Aprobado",$AA41&gt;=0,$AA41&lt;='Instrucciones'!$B$5),"Vence pronto",IF($H41&lt;'Instrucciones'!$B$4,"Rodaje finalizado","Sin alerta")))))))))))</f>
        <v/>
      </c>
      <c r="AC41" s="19">
        <f>IF($A41="","",IF(COUNTIF($A$5:$A$204,$A41)&gt;1,"ID duplicado",IF(OR($B41="",$C41="",$D41="",$G41="",$H41="",$L41="",$P41=""),"Faltan datos básicos",IF($H41&lt;$G41,"Fechas de rodaje incoherentes",IF(AND($I41&lt;&gt;"",$I41&gt;$G41),"Solicitud posterior al inicio",IF(AND($P41&lt;&gt;"Pendiente",$P41&lt;&gt;"",$Q41=""),"Falta fecha de decisión",IF(AND($P41="Pendiente",$Q41&lt;&gt;""),"Decisión y fecha incoherentes",IF(AND($S41&lt;&gt;"",$T41&lt;&gt;"",$T41&lt;$S41),"Vigencia incoherente",IF(AND($P41="Aprobado",OR($S41="",$T41="")),"Falta vigencia",IF(AND($P41="Aprobado",$S41&lt;&gt;"",$T41&lt;&gt;"",OR($G41&lt;$S41,$H41&gt;$T41)),"Rodaje fuera de vigencia",IF(AND($V41&lt;&gt;"",$W41&gt;$V41),"Pago superior a la previsión","Correcto"))))))))))</f>
        <v/>
      </c>
      <c r="AD41" s="16" t="n"/>
      <c r="AE41" s="17" t="n"/>
    </row>
    <row r="42">
      <c r="A42" s="16" t="n"/>
      <c r="B42" s="16" t="n"/>
      <c r="C42" s="16" t="n"/>
      <c r="D42" s="16" t="n"/>
      <c r="E42" s="16" t="n"/>
      <c r="F42" s="16" t="n"/>
      <c r="G42" s="17" t="n"/>
      <c r="H42" s="17" t="n"/>
      <c r="I42" s="17" t="n"/>
      <c r="J42" s="16" t="n"/>
      <c r="K42" s="16" t="n"/>
      <c r="L42" s="16" t="n"/>
      <c r="M42" s="17" t="n"/>
      <c r="N42" s="16" t="n"/>
      <c r="O42" s="17" t="n"/>
      <c r="P42" s="16" t="n"/>
      <c r="Q42" s="17" t="n"/>
      <c r="R42" s="16" t="n"/>
      <c r="S42" s="17" t="n"/>
      <c r="T42" s="17" t="n"/>
      <c r="U42" s="16" t="n"/>
      <c r="V42" s="18" t="n"/>
      <c r="W42" s="18" t="n"/>
      <c r="X42" s="19">
        <f>IF($A42="","",IF(OR($V42="",$V42=0),"No aplica",IF($W42="","Pendiente",IF($W42&gt;=$V42,"Pagada","Parcial"))))</f>
        <v/>
      </c>
      <c r="Y42" s="19">
        <f>IF($A42="","",IF(COUNTIFS(Documentación!$B$5:$B$304,$A42,Documentación!$D$5:$D$304,"Sí")=0,"Sin requisitos cargados",IF(COUNTIFS(Documentación!$B$5:$B$304,$A42,Documentación!$D$5:$D$304,"Sí",Documentación!$K$5:$K$304,"&lt;&gt;Validado")=0,"Completa","Pendiente")))</f>
        <v/>
      </c>
      <c r="Z42" s="20">
        <f>IF(OR($A42="",$G42=""),"",$G42-'Instrucciones'!$B$4)</f>
        <v/>
      </c>
      <c r="AA42" s="20">
        <f>IF(OR($A42="",$T42=""),"",$T42-'Instrucciones'!$B$4)</f>
        <v/>
      </c>
      <c r="AB42" s="19">
        <f>IF($A42="","",IF($AC42&lt;&gt;"Correcto","Revisar datos",IF($L42="Cancelada","Cancelado",IF($P42="Denegado","Denegado",IF(AND($P42="Aprobado",$T42&lt;&gt;"",$T42&lt;'Instrucciones'!$B$4,$H42&gt;='Instrucciones'!$B$4),"Permiso vencido",IF(AND($P42="Pendiente",$G42&lt;'Instrucciones'!$B$4,$H42&gt;='Instrucciones'!$B$4),"Rodaje sin aprobación",IF(AND($P42="Pendiente",$G42&gt;='Instrucciones'!$B$4,$Z42&lt;='Instrucciones'!$B$5),"Aprobación urgente",IF(AND($P42="Aprobado",$Y42="Pendiente"),"Documentación pendiente",IF(AND($P42="Aprobado",OR($X42="Pendiente",$X42="Parcial")),"Tasa pendiente",IF(AND($P42="Aprobado",$AA42&gt;=0,$AA42&lt;='Instrucciones'!$B$5),"Vence pronto",IF($H42&lt;'Instrucciones'!$B$4,"Rodaje finalizado","Sin alerta")))))))))))</f>
        <v/>
      </c>
      <c r="AC42" s="19">
        <f>IF($A42="","",IF(COUNTIF($A$5:$A$204,$A42)&gt;1,"ID duplicado",IF(OR($B42="",$C42="",$D42="",$G42="",$H42="",$L42="",$P42=""),"Faltan datos básicos",IF($H42&lt;$G42,"Fechas de rodaje incoherentes",IF(AND($I42&lt;&gt;"",$I42&gt;$G42),"Solicitud posterior al inicio",IF(AND($P42&lt;&gt;"Pendiente",$P42&lt;&gt;"",$Q42=""),"Falta fecha de decisión",IF(AND($P42="Pendiente",$Q42&lt;&gt;""),"Decisión y fecha incoherentes",IF(AND($S42&lt;&gt;"",$T42&lt;&gt;"",$T42&lt;$S42),"Vigencia incoherente",IF(AND($P42="Aprobado",OR($S42="",$T42="")),"Falta vigencia",IF(AND($P42="Aprobado",$S42&lt;&gt;"",$T42&lt;&gt;"",OR($G42&lt;$S42,$H42&gt;$T42)),"Rodaje fuera de vigencia",IF(AND($V42&lt;&gt;"",$W42&gt;$V42),"Pago superior a la previsión","Correcto"))))))))))</f>
        <v/>
      </c>
      <c r="AD42" s="16" t="n"/>
      <c r="AE42" s="17" t="n"/>
    </row>
    <row r="43">
      <c r="A43" s="16" t="n"/>
      <c r="B43" s="16" t="n"/>
      <c r="C43" s="16" t="n"/>
      <c r="D43" s="16" t="n"/>
      <c r="E43" s="16" t="n"/>
      <c r="F43" s="16" t="n"/>
      <c r="G43" s="17" t="n"/>
      <c r="H43" s="17" t="n"/>
      <c r="I43" s="17" t="n"/>
      <c r="J43" s="16" t="n"/>
      <c r="K43" s="16" t="n"/>
      <c r="L43" s="16" t="n"/>
      <c r="M43" s="17" t="n"/>
      <c r="N43" s="16" t="n"/>
      <c r="O43" s="17" t="n"/>
      <c r="P43" s="16" t="n"/>
      <c r="Q43" s="17" t="n"/>
      <c r="R43" s="16" t="n"/>
      <c r="S43" s="17" t="n"/>
      <c r="T43" s="17" t="n"/>
      <c r="U43" s="16" t="n"/>
      <c r="V43" s="18" t="n"/>
      <c r="W43" s="18" t="n"/>
      <c r="X43" s="19">
        <f>IF($A43="","",IF(OR($V43="",$V43=0),"No aplica",IF($W43="","Pendiente",IF($W43&gt;=$V43,"Pagada","Parcial"))))</f>
        <v/>
      </c>
      <c r="Y43" s="19">
        <f>IF($A43="","",IF(COUNTIFS(Documentación!$B$5:$B$304,$A43,Documentación!$D$5:$D$304,"Sí")=0,"Sin requisitos cargados",IF(COUNTIFS(Documentación!$B$5:$B$304,$A43,Documentación!$D$5:$D$304,"Sí",Documentación!$K$5:$K$304,"&lt;&gt;Validado")=0,"Completa","Pendiente")))</f>
        <v/>
      </c>
      <c r="Z43" s="20">
        <f>IF(OR($A43="",$G43=""),"",$G43-'Instrucciones'!$B$4)</f>
        <v/>
      </c>
      <c r="AA43" s="20">
        <f>IF(OR($A43="",$T43=""),"",$T43-'Instrucciones'!$B$4)</f>
        <v/>
      </c>
      <c r="AB43" s="19">
        <f>IF($A43="","",IF($AC43&lt;&gt;"Correcto","Revisar datos",IF($L43="Cancelada","Cancelado",IF($P43="Denegado","Denegado",IF(AND($P43="Aprobado",$T43&lt;&gt;"",$T43&lt;'Instrucciones'!$B$4,$H43&gt;='Instrucciones'!$B$4),"Permiso vencido",IF(AND($P43="Pendiente",$G43&lt;'Instrucciones'!$B$4,$H43&gt;='Instrucciones'!$B$4),"Rodaje sin aprobación",IF(AND($P43="Pendiente",$G43&gt;='Instrucciones'!$B$4,$Z43&lt;='Instrucciones'!$B$5),"Aprobación urgente",IF(AND($P43="Aprobado",$Y43="Pendiente"),"Documentación pendiente",IF(AND($P43="Aprobado",OR($X43="Pendiente",$X43="Parcial")),"Tasa pendiente",IF(AND($P43="Aprobado",$AA43&gt;=0,$AA43&lt;='Instrucciones'!$B$5),"Vence pronto",IF($H43&lt;'Instrucciones'!$B$4,"Rodaje finalizado","Sin alerta")))))))))))</f>
        <v/>
      </c>
      <c r="AC43" s="19">
        <f>IF($A43="","",IF(COUNTIF($A$5:$A$204,$A43)&gt;1,"ID duplicado",IF(OR($B43="",$C43="",$D43="",$G43="",$H43="",$L43="",$P43=""),"Faltan datos básicos",IF($H43&lt;$G43,"Fechas de rodaje incoherentes",IF(AND($I43&lt;&gt;"",$I43&gt;$G43),"Solicitud posterior al inicio",IF(AND($P43&lt;&gt;"Pendiente",$P43&lt;&gt;"",$Q43=""),"Falta fecha de decisión",IF(AND($P43="Pendiente",$Q43&lt;&gt;""),"Decisión y fecha incoherentes",IF(AND($S43&lt;&gt;"",$T43&lt;&gt;"",$T43&lt;$S43),"Vigencia incoherente",IF(AND($P43="Aprobado",OR($S43="",$T43="")),"Falta vigencia",IF(AND($P43="Aprobado",$S43&lt;&gt;"",$T43&lt;&gt;"",OR($G43&lt;$S43,$H43&gt;$T43)),"Rodaje fuera de vigencia",IF(AND($V43&lt;&gt;"",$W43&gt;$V43),"Pago superior a la previsión","Correcto"))))))))))</f>
        <v/>
      </c>
      <c r="AD43" s="16" t="n"/>
      <c r="AE43" s="17" t="n"/>
    </row>
    <row r="44">
      <c r="A44" s="16" t="n"/>
      <c r="B44" s="16" t="n"/>
      <c r="C44" s="16" t="n"/>
      <c r="D44" s="16" t="n"/>
      <c r="E44" s="16" t="n"/>
      <c r="F44" s="16" t="n"/>
      <c r="G44" s="17" t="n"/>
      <c r="H44" s="17" t="n"/>
      <c r="I44" s="17" t="n"/>
      <c r="J44" s="16" t="n"/>
      <c r="K44" s="16" t="n"/>
      <c r="L44" s="16" t="n"/>
      <c r="M44" s="17" t="n"/>
      <c r="N44" s="16" t="n"/>
      <c r="O44" s="17" t="n"/>
      <c r="P44" s="16" t="n"/>
      <c r="Q44" s="17" t="n"/>
      <c r="R44" s="16" t="n"/>
      <c r="S44" s="17" t="n"/>
      <c r="T44" s="17" t="n"/>
      <c r="U44" s="16" t="n"/>
      <c r="V44" s="18" t="n"/>
      <c r="W44" s="18" t="n"/>
      <c r="X44" s="19">
        <f>IF($A44="","",IF(OR($V44="",$V44=0),"No aplica",IF($W44="","Pendiente",IF($W44&gt;=$V44,"Pagada","Parcial"))))</f>
        <v/>
      </c>
      <c r="Y44" s="19">
        <f>IF($A44="","",IF(COUNTIFS(Documentación!$B$5:$B$304,$A44,Documentación!$D$5:$D$304,"Sí")=0,"Sin requisitos cargados",IF(COUNTIFS(Documentación!$B$5:$B$304,$A44,Documentación!$D$5:$D$304,"Sí",Documentación!$K$5:$K$304,"&lt;&gt;Validado")=0,"Completa","Pendiente")))</f>
        <v/>
      </c>
      <c r="Z44" s="20">
        <f>IF(OR($A44="",$G44=""),"",$G44-'Instrucciones'!$B$4)</f>
        <v/>
      </c>
      <c r="AA44" s="20">
        <f>IF(OR($A44="",$T44=""),"",$T44-'Instrucciones'!$B$4)</f>
        <v/>
      </c>
      <c r="AB44" s="19">
        <f>IF($A44="","",IF($AC44&lt;&gt;"Correcto","Revisar datos",IF($L44="Cancelada","Cancelado",IF($P44="Denegado","Denegado",IF(AND($P44="Aprobado",$T44&lt;&gt;"",$T44&lt;'Instrucciones'!$B$4,$H44&gt;='Instrucciones'!$B$4),"Permiso vencido",IF(AND($P44="Pendiente",$G44&lt;'Instrucciones'!$B$4,$H44&gt;='Instrucciones'!$B$4),"Rodaje sin aprobación",IF(AND($P44="Pendiente",$G44&gt;='Instrucciones'!$B$4,$Z44&lt;='Instrucciones'!$B$5),"Aprobación urgente",IF(AND($P44="Aprobado",$Y44="Pendiente"),"Documentación pendiente",IF(AND($P44="Aprobado",OR($X44="Pendiente",$X44="Parcial")),"Tasa pendiente",IF(AND($P44="Aprobado",$AA44&gt;=0,$AA44&lt;='Instrucciones'!$B$5),"Vence pronto",IF($H44&lt;'Instrucciones'!$B$4,"Rodaje finalizado","Sin alerta")))))))))))</f>
        <v/>
      </c>
      <c r="AC44" s="19">
        <f>IF($A44="","",IF(COUNTIF($A$5:$A$204,$A44)&gt;1,"ID duplicado",IF(OR($B44="",$C44="",$D44="",$G44="",$H44="",$L44="",$P44=""),"Faltan datos básicos",IF($H44&lt;$G44,"Fechas de rodaje incoherentes",IF(AND($I44&lt;&gt;"",$I44&gt;$G44),"Solicitud posterior al inicio",IF(AND($P44&lt;&gt;"Pendiente",$P44&lt;&gt;"",$Q44=""),"Falta fecha de decisión",IF(AND($P44="Pendiente",$Q44&lt;&gt;""),"Decisión y fecha incoherentes",IF(AND($S44&lt;&gt;"",$T44&lt;&gt;"",$T44&lt;$S44),"Vigencia incoherente",IF(AND($P44="Aprobado",OR($S44="",$T44="")),"Falta vigencia",IF(AND($P44="Aprobado",$S44&lt;&gt;"",$T44&lt;&gt;"",OR($G44&lt;$S44,$H44&gt;$T44)),"Rodaje fuera de vigencia",IF(AND($V44&lt;&gt;"",$W44&gt;$V44),"Pago superior a la previsión","Correcto"))))))))))</f>
        <v/>
      </c>
      <c r="AD44" s="16" t="n"/>
      <c r="AE44" s="17" t="n"/>
    </row>
    <row r="45">
      <c r="A45" s="16" t="n"/>
      <c r="B45" s="16" t="n"/>
      <c r="C45" s="16" t="n"/>
      <c r="D45" s="16" t="n"/>
      <c r="E45" s="16" t="n"/>
      <c r="F45" s="16" t="n"/>
      <c r="G45" s="17" t="n"/>
      <c r="H45" s="17" t="n"/>
      <c r="I45" s="17" t="n"/>
      <c r="J45" s="16" t="n"/>
      <c r="K45" s="16" t="n"/>
      <c r="L45" s="16" t="n"/>
      <c r="M45" s="17" t="n"/>
      <c r="N45" s="16" t="n"/>
      <c r="O45" s="17" t="n"/>
      <c r="P45" s="16" t="n"/>
      <c r="Q45" s="17" t="n"/>
      <c r="R45" s="16" t="n"/>
      <c r="S45" s="17" t="n"/>
      <c r="T45" s="17" t="n"/>
      <c r="U45" s="16" t="n"/>
      <c r="V45" s="18" t="n"/>
      <c r="W45" s="18" t="n"/>
      <c r="X45" s="19">
        <f>IF($A45="","",IF(OR($V45="",$V45=0),"No aplica",IF($W45="","Pendiente",IF($W45&gt;=$V45,"Pagada","Parcial"))))</f>
        <v/>
      </c>
      <c r="Y45" s="19">
        <f>IF($A45="","",IF(COUNTIFS(Documentación!$B$5:$B$304,$A45,Documentación!$D$5:$D$304,"Sí")=0,"Sin requisitos cargados",IF(COUNTIFS(Documentación!$B$5:$B$304,$A45,Documentación!$D$5:$D$304,"Sí",Documentación!$K$5:$K$304,"&lt;&gt;Validado")=0,"Completa","Pendiente")))</f>
        <v/>
      </c>
      <c r="Z45" s="20">
        <f>IF(OR($A45="",$G45=""),"",$G45-'Instrucciones'!$B$4)</f>
        <v/>
      </c>
      <c r="AA45" s="20">
        <f>IF(OR($A45="",$T45=""),"",$T45-'Instrucciones'!$B$4)</f>
        <v/>
      </c>
      <c r="AB45" s="19">
        <f>IF($A45="","",IF($AC45&lt;&gt;"Correcto","Revisar datos",IF($L45="Cancelada","Cancelado",IF($P45="Denegado","Denegado",IF(AND($P45="Aprobado",$T45&lt;&gt;"",$T45&lt;'Instrucciones'!$B$4,$H45&gt;='Instrucciones'!$B$4),"Permiso vencido",IF(AND($P45="Pendiente",$G45&lt;'Instrucciones'!$B$4,$H45&gt;='Instrucciones'!$B$4),"Rodaje sin aprobación",IF(AND($P45="Pendiente",$G45&gt;='Instrucciones'!$B$4,$Z45&lt;='Instrucciones'!$B$5),"Aprobación urgente",IF(AND($P45="Aprobado",$Y45="Pendiente"),"Documentación pendiente",IF(AND($P45="Aprobado",OR($X45="Pendiente",$X45="Parcial")),"Tasa pendiente",IF(AND($P45="Aprobado",$AA45&gt;=0,$AA45&lt;='Instrucciones'!$B$5),"Vence pronto",IF($H45&lt;'Instrucciones'!$B$4,"Rodaje finalizado","Sin alerta")))))))))))</f>
        <v/>
      </c>
      <c r="AC45" s="19">
        <f>IF($A45="","",IF(COUNTIF($A$5:$A$204,$A45)&gt;1,"ID duplicado",IF(OR($B45="",$C45="",$D45="",$G45="",$H45="",$L45="",$P45=""),"Faltan datos básicos",IF($H45&lt;$G45,"Fechas de rodaje incoherentes",IF(AND($I45&lt;&gt;"",$I45&gt;$G45),"Solicitud posterior al inicio",IF(AND($P45&lt;&gt;"Pendiente",$P45&lt;&gt;"",$Q45=""),"Falta fecha de decisión",IF(AND($P45="Pendiente",$Q45&lt;&gt;""),"Decisión y fecha incoherentes",IF(AND($S45&lt;&gt;"",$T45&lt;&gt;"",$T45&lt;$S45),"Vigencia incoherente",IF(AND($P45="Aprobado",OR($S45="",$T45="")),"Falta vigencia",IF(AND($P45="Aprobado",$S45&lt;&gt;"",$T45&lt;&gt;"",OR($G45&lt;$S45,$H45&gt;$T45)),"Rodaje fuera de vigencia",IF(AND($V45&lt;&gt;"",$W45&gt;$V45),"Pago superior a la previsión","Correcto"))))))))))</f>
        <v/>
      </c>
      <c r="AD45" s="16" t="n"/>
      <c r="AE45" s="17" t="n"/>
    </row>
    <row r="46">
      <c r="A46" s="16" t="n"/>
      <c r="B46" s="16" t="n"/>
      <c r="C46" s="16" t="n"/>
      <c r="D46" s="16" t="n"/>
      <c r="E46" s="16" t="n"/>
      <c r="F46" s="16" t="n"/>
      <c r="G46" s="17" t="n"/>
      <c r="H46" s="17" t="n"/>
      <c r="I46" s="17" t="n"/>
      <c r="J46" s="16" t="n"/>
      <c r="K46" s="16" t="n"/>
      <c r="L46" s="16" t="n"/>
      <c r="M46" s="17" t="n"/>
      <c r="N46" s="16" t="n"/>
      <c r="O46" s="17" t="n"/>
      <c r="P46" s="16" t="n"/>
      <c r="Q46" s="17" t="n"/>
      <c r="R46" s="16" t="n"/>
      <c r="S46" s="17" t="n"/>
      <c r="T46" s="17" t="n"/>
      <c r="U46" s="16" t="n"/>
      <c r="V46" s="18" t="n"/>
      <c r="W46" s="18" t="n"/>
      <c r="X46" s="19">
        <f>IF($A46="","",IF(OR($V46="",$V46=0),"No aplica",IF($W46="","Pendiente",IF($W46&gt;=$V46,"Pagada","Parcial"))))</f>
        <v/>
      </c>
      <c r="Y46" s="19">
        <f>IF($A46="","",IF(COUNTIFS(Documentación!$B$5:$B$304,$A46,Documentación!$D$5:$D$304,"Sí")=0,"Sin requisitos cargados",IF(COUNTIFS(Documentación!$B$5:$B$304,$A46,Documentación!$D$5:$D$304,"Sí",Documentación!$K$5:$K$304,"&lt;&gt;Validado")=0,"Completa","Pendiente")))</f>
        <v/>
      </c>
      <c r="Z46" s="20">
        <f>IF(OR($A46="",$G46=""),"",$G46-'Instrucciones'!$B$4)</f>
        <v/>
      </c>
      <c r="AA46" s="20">
        <f>IF(OR($A46="",$T46=""),"",$T46-'Instrucciones'!$B$4)</f>
        <v/>
      </c>
      <c r="AB46" s="19">
        <f>IF($A46="","",IF($AC46&lt;&gt;"Correcto","Revisar datos",IF($L46="Cancelada","Cancelado",IF($P46="Denegado","Denegado",IF(AND($P46="Aprobado",$T46&lt;&gt;"",$T46&lt;'Instrucciones'!$B$4,$H46&gt;='Instrucciones'!$B$4),"Permiso vencido",IF(AND($P46="Pendiente",$G46&lt;'Instrucciones'!$B$4,$H46&gt;='Instrucciones'!$B$4),"Rodaje sin aprobación",IF(AND($P46="Pendiente",$G46&gt;='Instrucciones'!$B$4,$Z46&lt;='Instrucciones'!$B$5),"Aprobación urgente",IF(AND($P46="Aprobado",$Y46="Pendiente"),"Documentación pendiente",IF(AND($P46="Aprobado",OR($X46="Pendiente",$X46="Parcial")),"Tasa pendiente",IF(AND($P46="Aprobado",$AA46&gt;=0,$AA46&lt;='Instrucciones'!$B$5),"Vence pronto",IF($H46&lt;'Instrucciones'!$B$4,"Rodaje finalizado","Sin alerta")))))))))))</f>
        <v/>
      </c>
      <c r="AC46" s="19">
        <f>IF($A46="","",IF(COUNTIF($A$5:$A$204,$A46)&gt;1,"ID duplicado",IF(OR($B46="",$C46="",$D46="",$G46="",$H46="",$L46="",$P46=""),"Faltan datos básicos",IF($H46&lt;$G46,"Fechas de rodaje incoherentes",IF(AND($I46&lt;&gt;"",$I46&gt;$G46),"Solicitud posterior al inicio",IF(AND($P46&lt;&gt;"Pendiente",$P46&lt;&gt;"",$Q46=""),"Falta fecha de decisión",IF(AND($P46="Pendiente",$Q46&lt;&gt;""),"Decisión y fecha incoherentes",IF(AND($S46&lt;&gt;"",$T46&lt;&gt;"",$T46&lt;$S46),"Vigencia incoherente",IF(AND($P46="Aprobado",OR($S46="",$T46="")),"Falta vigencia",IF(AND($P46="Aprobado",$S46&lt;&gt;"",$T46&lt;&gt;"",OR($G46&lt;$S46,$H46&gt;$T46)),"Rodaje fuera de vigencia",IF(AND($V46&lt;&gt;"",$W46&gt;$V46),"Pago superior a la previsión","Correcto"))))))))))</f>
        <v/>
      </c>
      <c r="AD46" s="16" t="n"/>
      <c r="AE46" s="17" t="n"/>
    </row>
    <row r="47">
      <c r="A47" s="16" t="n"/>
      <c r="B47" s="16" t="n"/>
      <c r="C47" s="16" t="n"/>
      <c r="D47" s="16" t="n"/>
      <c r="E47" s="16" t="n"/>
      <c r="F47" s="16" t="n"/>
      <c r="G47" s="17" t="n"/>
      <c r="H47" s="17" t="n"/>
      <c r="I47" s="17" t="n"/>
      <c r="J47" s="16" t="n"/>
      <c r="K47" s="16" t="n"/>
      <c r="L47" s="16" t="n"/>
      <c r="M47" s="17" t="n"/>
      <c r="N47" s="16" t="n"/>
      <c r="O47" s="17" t="n"/>
      <c r="P47" s="16" t="n"/>
      <c r="Q47" s="17" t="n"/>
      <c r="R47" s="16" t="n"/>
      <c r="S47" s="17" t="n"/>
      <c r="T47" s="17" t="n"/>
      <c r="U47" s="16" t="n"/>
      <c r="V47" s="18" t="n"/>
      <c r="W47" s="18" t="n"/>
      <c r="X47" s="19">
        <f>IF($A47="","",IF(OR($V47="",$V47=0),"No aplica",IF($W47="","Pendiente",IF($W47&gt;=$V47,"Pagada","Parcial"))))</f>
        <v/>
      </c>
      <c r="Y47" s="19">
        <f>IF($A47="","",IF(COUNTIFS(Documentación!$B$5:$B$304,$A47,Documentación!$D$5:$D$304,"Sí")=0,"Sin requisitos cargados",IF(COUNTIFS(Documentación!$B$5:$B$304,$A47,Documentación!$D$5:$D$304,"Sí",Documentación!$K$5:$K$304,"&lt;&gt;Validado")=0,"Completa","Pendiente")))</f>
        <v/>
      </c>
      <c r="Z47" s="20">
        <f>IF(OR($A47="",$G47=""),"",$G47-'Instrucciones'!$B$4)</f>
        <v/>
      </c>
      <c r="AA47" s="20">
        <f>IF(OR($A47="",$T47=""),"",$T47-'Instrucciones'!$B$4)</f>
        <v/>
      </c>
      <c r="AB47" s="19">
        <f>IF($A47="","",IF($AC47&lt;&gt;"Correcto","Revisar datos",IF($L47="Cancelada","Cancelado",IF($P47="Denegado","Denegado",IF(AND($P47="Aprobado",$T47&lt;&gt;"",$T47&lt;'Instrucciones'!$B$4,$H47&gt;='Instrucciones'!$B$4),"Permiso vencido",IF(AND($P47="Pendiente",$G47&lt;'Instrucciones'!$B$4,$H47&gt;='Instrucciones'!$B$4),"Rodaje sin aprobación",IF(AND($P47="Pendiente",$G47&gt;='Instrucciones'!$B$4,$Z47&lt;='Instrucciones'!$B$5),"Aprobación urgente",IF(AND($P47="Aprobado",$Y47="Pendiente"),"Documentación pendiente",IF(AND($P47="Aprobado",OR($X47="Pendiente",$X47="Parcial")),"Tasa pendiente",IF(AND($P47="Aprobado",$AA47&gt;=0,$AA47&lt;='Instrucciones'!$B$5),"Vence pronto",IF($H47&lt;'Instrucciones'!$B$4,"Rodaje finalizado","Sin alerta")))))))))))</f>
        <v/>
      </c>
      <c r="AC47" s="19">
        <f>IF($A47="","",IF(COUNTIF($A$5:$A$204,$A47)&gt;1,"ID duplicado",IF(OR($B47="",$C47="",$D47="",$G47="",$H47="",$L47="",$P47=""),"Faltan datos básicos",IF($H47&lt;$G47,"Fechas de rodaje incoherentes",IF(AND($I47&lt;&gt;"",$I47&gt;$G47),"Solicitud posterior al inicio",IF(AND($P47&lt;&gt;"Pendiente",$P47&lt;&gt;"",$Q47=""),"Falta fecha de decisión",IF(AND($P47="Pendiente",$Q47&lt;&gt;""),"Decisión y fecha incoherentes",IF(AND($S47&lt;&gt;"",$T47&lt;&gt;"",$T47&lt;$S47),"Vigencia incoherente",IF(AND($P47="Aprobado",OR($S47="",$T47="")),"Falta vigencia",IF(AND($P47="Aprobado",$S47&lt;&gt;"",$T47&lt;&gt;"",OR($G47&lt;$S47,$H47&gt;$T47)),"Rodaje fuera de vigencia",IF(AND($V47&lt;&gt;"",$W47&gt;$V47),"Pago superior a la previsión","Correcto"))))))))))</f>
        <v/>
      </c>
      <c r="AD47" s="16" t="n"/>
      <c r="AE47" s="17" t="n"/>
    </row>
    <row r="48">
      <c r="A48" s="16" t="n"/>
      <c r="B48" s="16" t="n"/>
      <c r="C48" s="16" t="n"/>
      <c r="D48" s="16" t="n"/>
      <c r="E48" s="16" t="n"/>
      <c r="F48" s="16" t="n"/>
      <c r="G48" s="17" t="n"/>
      <c r="H48" s="17" t="n"/>
      <c r="I48" s="17" t="n"/>
      <c r="J48" s="16" t="n"/>
      <c r="K48" s="16" t="n"/>
      <c r="L48" s="16" t="n"/>
      <c r="M48" s="17" t="n"/>
      <c r="N48" s="16" t="n"/>
      <c r="O48" s="17" t="n"/>
      <c r="P48" s="16" t="n"/>
      <c r="Q48" s="17" t="n"/>
      <c r="R48" s="16" t="n"/>
      <c r="S48" s="17" t="n"/>
      <c r="T48" s="17" t="n"/>
      <c r="U48" s="16" t="n"/>
      <c r="V48" s="18" t="n"/>
      <c r="W48" s="18" t="n"/>
      <c r="X48" s="19">
        <f>IF($A48="","",IF(OR($V48="",$V48=0),"No aplica",IF($W48="","Pendiente",IF($W48&gt;=$V48,"Pagada","Parcial"))))</f>
        <v/>
      </c>
      <c r="Y48" s="19">
        <f>IF($A48="","",IF(COUNTIFS(Documentación!$B$5:$B$304,$A48,Documentación!$D$5:$D$304,"Sí")=0,"Sin requisitos cargados",IF(COUNTIFS(Documentación!$B$5:$B$304,$A48,Documentación!$D$5:$D$304,"Sí",Documentación!$K$5:$K$304,"&lt;&gt;Validado")=0,"Completa","Pendiente")))</f>
        <v/>
      </c>
      <c r="Z48" s="20">
        <f>IF(OR($A48="",$G48=""),"",$G48-'Instrucciones'!$B$4)</f>
        <v/>
      </c>
      <c r="AA48" s="20">
        <f>IF(OR($A48="",$T48=""),"",$T48-'Instrucciones'!$B$4)</f>
        <v/>
      </c>
      <c r="AB48" s="19">
        <f>IF($A48="","",IF($AC48&lt;&gt;"Correcto","Revisar datos",IF($L48="Cancelada","Cancelado",IF($P48="Denegado","Denegado",IF(AND($P48="Aprobado",$T48&lt;&gt;"",$T48&lt;'Instrucciones'!$B$4,$H48&gt;='Instrucciones'!$B$4),"Permiso vencido",IF(AND($P48="Pendiente",$G48&lt;'Instrucciones'!$B$4,$H48&gt;='Instrucciones'!$B$4),"Rodaje sin aprobación",IF(AND($P48="Pendiente",$G48&gt;='Instrucciones'!$B$4,$Z48&lt;='Instrucciones'!$B$5),"Aprobación urgente",IF(AND($P48="Aprobado",$Y48="Pendiente"),"Documentación pendiente",IF(AND($P48="Aprobado",OR($X48="Pendiente",$X48="Parcial")),"Tasa pendiente",IF(AND($P48="Aprobado",$AA48&gt;=0,$AA48&lt;='Instrucciones'!$B$5),"Vence pronto",IF($H48&lt;'Instrucciones'!$B$4,"Rodaje finalizado","Sin alerta")))))))))))</f>
        <v/>
      </c>
      <c r="AC48" s="19">
        <f>IF($A48="","",IF(COUNTIF($A$5:$A$204,$A48)&gt;1,"ID duplicado",IF(OR($B48="",$C48="",$D48="",$G48="",$H48="",$L48="",$P48=""),"Faltan datos básicos",IF($H48&lt;$G48,"Fechas de rodaje incoherentes",IF(AND($I48&lt;&gt;"",$I48&gt;$G48),"Solicitud posterior al inicio",IF(AND($P48&lt;&gt;"Pendiente",$P48&lt;&gt;"",$Q48=""),"Falta fecha de decisión",IF(AND($P48="Pendiente",$Q48&lt;&gt;""),"Decisión y fecha incoherentes",IF(AND($S48&lt;&gt;"",$T48&lt;&gt;"",$T48&lt;$S48),"Vigencia incoherente",IF(AND($P48="Aprobado",OR($S48="",$T48="")),"Falta vigencia",IF(AND($P48="Aprobado",$S48&lt;&gt;"",$T48&lt;&gt;"",OR($G48&lt;$S48,$H48&gt;$T48)),"Rodaje fuera de vigencia",IF(AND($V48&lt;&gt;"",$W48&gt;$V48),"Pago superior a la previsión","Correcto"))))))))))</f>
        <v/>
      </c>
      <c r="AD48" s="16" t="n"/>
      <c r="AE48" s="17" t="n"/>
    </row>
    <row r="49">
      <c r="A49" s="16" t="n"/>
      <c r="B49" s="16" t="n"/>
      <c r="C49" s="16" t="n"/>
      <c r="D49" s="16" t="n"/>
      <c r="E49" s="16" t="n"/>
      <c r="F49" s="16" t="n"/>
      <c r="G49" s="17" t="n"/>
      <c r="H49" s="17" t="n"/>
      <c r="I49" s="17" t="n"/>
      <c r="J49" s="16" t="n"/>
      <c r="K49" s="16" t="n"/>
      <c r="L49" s="16" t="n"/>
      <c r="M49" s="17" t="n"/>
      <c r="N49" s="16" t="n"/>
      <c r="O49" s="17" t="n"/>
      <c r="P49" s="16" t="n"/>
      <c r="Q49" s="17" t="n"/>
      <c r="R49" s="16" t="n"/>
      <c r="S49" s="17" t="n"/>
      <c r="T49" s="17" t="n"/>
      <c r="U49" s="16" t="n"/>
      <c r="V49" s="18" t="n"/>
      <c r="W49" s="18" t="n"/>
      <c r="X49" s="19">
        <f>IF($A49="","",IF(OR($V49="",$V49=0),"No aplica",IF($W49="","Pendiente",IF($W49&gt;=$V49,"Pagada","Parcial"))))</f>
        <v/>
      </c>
      <c r="Y49" s="19">
        <f>IF($A49="","",IF(COUNTIFS(Documentación!$B$5:$B$304,$A49,Documentación!$D$5:$D$304,"Sí")=0,"Sin requisitos cargados",IF(COUNTIFS(Documentación!$B$5:$B$304,$A49,Documentación!$D$5:$D$304,"Sí",Documentación!$K$5:$K$304,"&lt;&gt;Validado")=0,"Completa","Pendiente")))</f>
        <v/>
      </c>
      <c r="Z49" s="20">
        <f>IF(OR($A49="",$G49=""),"",$G49-'Instrucciones'!$B$4)</f>
        <v/>
      </c>
      <c r="AA49" s="20">
        <f>IF(OR($A49="",$T49=""),"",$T49-'Instrucciones'!$B$4)</f>
        <v/>
      </c>
      <c r="AB49" s="19">
        <f>IF($A49="","",IF($AC49&lt;&gt;"Correcto","Revisar datos",IF($L49="Cancelada","Cancelado",IF($P49="Denegado","Denegado",IF(AND($P49="Aprobado",$T49&lt;&gt;"",$T49&lt;'Instrucciones'!$B$4,$H49&gt;='Instrucciones'!$B$4),"Permiso vencido",IF(AND($P49="Pendiente",$G49&lt;'Instrucciones'!$B$4,$H49&gt;='Instrucciones'!$B$4),"Rodaje sin aprobación",IF(AND($P49="Pendiente",$G49&gt;='Instrucciones'!$B$4,$Z49&lt;='Instrucciones'!$B$5),"Aprobación urgente",IF(AND($P49="Aprobado",$Y49="Pendiente"),"Documentación pendiente",IF(AND($P49="Aprobado",OR($X49="Pendiente",$X49="Parcial")),"Tasa pendiente",IF(AND($P49="Aprobado",$AA49&gt;=0,$AA49&lt;='Instrucciones'!$B$5),"Vence pronto",IF($H49&lt;'Instrucciones'!$B$4,"Rodaje finalizado","Sin alerta")))))))))))</f>
        <v/>
      </c>
      <c r="AC49" s="19">
        <f>IF($A49="","",IF(COUNTIF($A$5:$A$204,$A49)&gt;1,"ID duplicado",IF(OR($B49="",$C49="",$D49="",$G49="",$H49="",$L49="",$P49=""),"Faltan datos básicos",IF($H49&lt;$G49,"Fechas de rodaje incoherentes",IF(AND($I49&lt;&gt;"",$I49&gt;$G49),"Solicitud posterior al inicio",IF(AND($P49&lt;&gt;"Pendiente",$P49&lt;&gt;"",$Q49=""),"Falta fecha de decisión",IF(AND($P49="Pendiente",$Q49&lt;&gt;""),"Decisión y fecha incoherentes",IF(AND($S49&lt;&gt;"",$T49&lt;&gt;"",$T49&lt;$S49),"Vigencia incoherente",IF(AND($P49="Aprobado",OR($S49="",$T49="")),"Falta vigencia",IF(AND($P49="Aprobado",$S49&lt;&gt;"",$T49&lt;&gt;"",OR($G49&lt;$S49,$H49&gt;$T49)),"Rodaje fuera de vigencia",IF(AND($V49&lt;&gt;"",$W49&gt;$V49),"Pago superior a la previsión","Correcto"))))))))))</f>
        <v/>
      </c>
      <c r="AD49" s="16" t="n"/>
      <c r="AE49" s="17" t="n"/>
    </row>
    <row r="50">
      <c r="A50" s="16" t="n"/>
      <c r="B50" s="16" t="n"/>
      <c r="C50" s="16" t="n"/>
      <c r="D50" s="16" t="n"/>
      <c r="E50" s="16" t="n"/>
      <c r="F50" s="16" t="n"/>
      <c r="G50" s="17" t="n"/>
      <c r="H50" s="17" t="n"/>
      <c r="I50" s="17" t="n"/>
      <c r="J50" s="16" t="n"/>
      <c r="K50" s="16" t="n"/>
      <c r="L50" s="16" t="n"/>
      <c r="M50" s="17" t="n"/>
      <c r="N50" s="16" t="n"/>
      <c r="O50" s="17" t="n"/>
      <c r="P50" s="16" t="n"/>
      <c r="Q50" s="17" t="n"/>
      <c r="R50" s="16" t="n"/>
      <c r="S50" s="17" t="n"/>
      <c r="T50" s="17" t="n"/>
      <c r="U50" s="16" t="n"/>
      <c r="V50" s="18" t="n"/>
      <c r="W50" s="18" t="n"/>
      <c r="X50" s="19">
        <f>IF($A50="","",IF(OR($V50="",$V50=0),"No aplica",IF($W50="","Pendiente",IF($W50&gt;=$V50,"Pagada","Parcial"))))</f>
        <v/>
      </c>
      <c r="Y50" s="19">
        <f>IF($A50="","",IF(COUNTIFS(Documentación!$B$5:$B$304,$A50,Documentación!$D$5:$D$304,"Sí")=0,"Sin requisitos cargados",IF(COUNTIFS(Documentación!$B$5:$B$304,$A50,Documentación!$D$5:$D$304,"Sí",Documentación!$K$5:$K$304,"&lt;&gt;Validado")=0,"Completa","Pendiente")))</f>
        <v/>
      </c>
      <c r="Z50" s="20">
        <f>IF(OR($A50="",$G50=""),"",$G50-'Instrucciones'!$B$4)</f>
        <v/>
      </c>
      <c r="AA50" s="20">
        <f>IF(OR($A50="",$T50=""),"",$T50-'Instrucciones'!$B$4)</f>
        <v/>
      </c>
      <c r="AB50" s="19">
        <f>IF($A50="","",IF($AC50&lt;&gt;"Correcto","Revisar datos",IF($L50="Cancelada","Cancelado",IF($P50="Denegado","Denegado",IF(AND($P50="Aprobado",$T50&lt;&gt;"",$T50&lt;'Instrucciones'!$B$4,$H50&gt;='Instrucciones'!$B$4),"Permiso vencido",IF(AND($P50="Pendiente",$G50&lt;'Instrucciones'!$B$4,$H50&gt;='Instrucciones'!$B$4),"Rodaje sin aprobación",IF(AND($P50="Pendiente",$G50&gt;='Instrucciones'!$B$4,$Z50&lt;='Instrucciones'!$B$5),"Aprobación urgente",IF(AND($P50="Aprobado",$Y50="Pendiente"),"Documentación pendiente",IF(AND($P50="Aprobado",OR($X50="Pendiente",$X50="Parcial")),"Tasa pendiente",IF(AND($P50="Aprobado",$AA50&gt;=0,$AA50&lt;='Instrucciones'!$B$5),"Vence pronto",IF($H50&lt;'Instrucciones'!$B$4,"Rodaje finalizado","Sin alerta")))))))))))</f>
        <v/>
      </c>
      <c r="AC50" s="19">
        <f>IF($A50="","",IF(COUNTIF($A$5:$A$204,$A50)&gt;1,"ID duplicado",IF(OR($B50="",$C50="",$D50="",$G50="",$H50="",$L50="",$P50=""),"Faltan datos básicos",IF($H50&lt;$G50,"Fechas de rodaje incoherentes",IF(AND($I50&lt;&gt;"",$I50&gt;$G50),"Solicitud posterior al inicio",IF(AND($P50&lt;&gt;"Pendiente",$P50&lt;&gt;"",$Q50=""),"Falta fecha de decisión",IF(AND($P50="Pendiente",$Q50&lt;&gt;""),"Decisión y fecha incoherentes",IF(AND($S50&lt;&gt;"",$T50&lt;&gt;"",$T50&lt;$S50),"Vigencia incoherente",IF(AND($P50="Aprobado",OR($S50="",$T50="")),"Falta vigencia",IF(AND($P50="Aprobado",$S50&lt;&gt;"",$T50&lt;&gt;"",OR($G50&lt;$S50,$H50&gt;$T50)),"Rodaje fuera de vigencia",IF(AND($V50&lt;&gt;"",$W50&gt;$V50),"Pago superior a la previsión","Correcto"))))))))))</f>
        <v/>
      </c>
      <c r="AD50" s="16" t="n"/>
      <c r="AE50" s="17" t="n"/>
    </row>
    <row r="51">
      <c r="A51" s="16" t="n"/>
      <c r="B51" s="16" t="n"/>
      <c r="C51" s="16" t="n"/>
      <c r="D51" s="16" t="n"/>
      <c r="E51" s="16" t="n"/>
      <c r="F51" s="16" t="n"/>
      <c r="G51" s="17" t="n"/>
      <c r="H51" s="17" t="n"/>
      <c r="I51" s="17" t="n"/>
      <c r="J51" s="16" t="n"/>
      <c r="K51" s="16" t="n"/>
      <c r="L51" s="16" t="n"/>
      <c r="M51" s="17" t="n"/>
      <c r="N51" s="16" t="n"/>
      <c r="O51" s="17" t="n"/>
      <c r="P51" s="16" t="n"/>
      <c r="Q51" s="17" t="n"/>
      <c r="R51" s="16" t="n"/>
      <c r="S51" s="17" t="n"/>
      <c r="T51" s="17" t="n"/>
      <c r="U51" s="16" t="n"/>
      <c r="V51" s="18" t="n"/>
      <c r="W51" s="18" t="n"/>
      <c r="X51" s="19">
        <f>IF($A51="","",IF(OR($V51="",$V51=0),"No aplica",IF($W51="","Pendiente",IF($W51&gt;=$V51,"Pagada","Parcial"))))</f>
        <v/>
      </c>
      <c r="Y51" s="19">
        <f>IF($A51="","",IF(COUNTIFS(Documentación!$B$5:$B$304,$A51,Documentación!$D$5:$D$304,"Sí")=0,"Sin requisitos cargados",IF(COUNTIFS(Documentación!$B$5:$B$304,$A51,Documentación!$D$5:$D$304,"Sí",Documentación!$K$5:$K$304,"&lt;&gt;Validado")=0,"Completa","Pendiente")))</f>
        <v/>
      </c>
      <c r="Z51" s="20">
        <f>IF(OR($A51="",$G51=""),"",$G51-'Instrucciones'!$B$4)</f>
        <v/>
      </c>
      <c r="AA51" s="20">
        <f>IF(OR($A51="",$T51=""),"",$T51-'Instrucciones'!$B$4)</f>
        <v/>
      </c>
      <c r="AB51" s="19">
        <f>IF($A51="","",IF($AC51&lt;&gt;"Correcto","Revisar datos",IF($L51="Cancelada","Cancelado",IF($P51="Denegado","Denegado",IF(AND($P51="Aprobado",$T51&lt;&gt;"",$T51&lt;'Instrucciones'!$B$4,$H51&gt;='Instrucciones'!$B$4),"Permiso vencido",IF(AND($P51="Pendiente",$G51&lt;'Instrucciones'!$B$4,$H51&gt;='Instrucciones'!$B$4),"Rodaje sin aprobación",IF(AND($P51="Pendiente",$G51&gt;='Instrucciones'!$B$4,$Z51&lt;='Instrucciones'!$B$5),"Aprobación urgente",IF(AND($P51="Aprobado",$Y51="Pendiente"),"Documentación pendiente",IF(AND($P51="Aprobado",OR($X51="Pendiente",$X51="Parcial")),"Tasa pendiente",IF(AND($P51="Aprobado",$AA51&gt;=0,$AA51&lt;='Instrucciones'!$B$5),"Vence pronto",IF($H51&lt;'Instrucciones'!$B$4,"Rodaje finalizado","Sin alerta")))))))))))</f>
        <v/>
      </c>
      <c r="AC51" s="19">
        <f>IF($A51="","",IF(COUNTIF($A$5:$A$204,$A51)&gt;1,"ID duplicado",IF(OR($B51="",$C51="",$D51="",$G51="",$H51="",$L51="",$P51=""),"Faltan datos básicos",IF($H51&lt;$G51,"Fechas de rodaje incoherentes",IF(AND($I51&lt;&gt;"",$I51&gt;$G51),"Solicitud posterior al inicio",IF(AND($P51&lt;&gt;"Pendiente",$P51&lt;&gt;"",$Q51=""),"Falta fecha de decisión",IF(AND($P51="Pendiente",$Q51&lt;&gt;""),"Decisión y fecha incoherentes",IF(AND($S51&lt;&gt;"",$T51&lt;&gt;"",$T51&lt;$S51),"Vigencia incoherente",IF(AND($P51="Aprobado",OR($S51="",$T51="")),"Falta vigencia",IF(AND($P51="Aprobado",$S51&lt;&gt;"",$T51&lt;&gt;"",OR($G51&lt;$S51,$H51&gt;$T51)),"Rodaje fuera de vigencia",IF(AND($V51&lt;&gt;"",$W51&gt;$V51),"Pago superior a la previsión","Correcto"))))))))))</f>
        <v/>
      </c>
      <c r="AD51" s="16" t="n"/>
      <c r="AE51" s="17" t="n"/>
    </row>
    <row r="52">
      <c r="A52" s="16" t="n"/>
      <c r="B52" s="16" t="n"/>
      <c r="C52" s="16" t="n"/>
      <c r="D52" s="16" t="n"/>
      <c r="E52" s="16" t="n"/>
      <c r="F52" s="16" t="n"/>
      <c r="G52" s="17" t="n"/>
      <c r="H52" s="17" t="n"/>
      <c r="I52" s="17" t="n"/>
      <c r="J52" s="16" t="n"/>
      <c r="K52" s="16" t="n"/>
      <c r="L52" s="16" t="n"/>
      <c r="M52" s="17" t="n"/>
      <c r="N52" s="16" t="n"/>
      <c r="O52" s="17" t="n"/>
      <c r="P52" s="16" t="n"/>
      <c r="Q52" s="17" t="n"/>
      <c r="R52" s="16" t="n"/>
      <c r="S52" s="17" t="n"/>
      <c r="T52" s="17" t="n"/>
      <c r="U52" s="16" t="n"/>
      <c r="V52" s="18" t="n"/>
      <c r="W52" s="18" t="n"/>
      <c r="X52" s="19">
        <f>IF($A52="","",IF(OR($V52="",$V52=0),"No aplica",IF($W52="","Pendiente",IF($W52&gt;=$V52,"Pagada","Parcial"))))</f>
        <v/>
      </c>
      <c r="Y52" s="19">
        <f>IF($A52="","",IF(COUNTIFS(Documentación!$B$5:$B$304,$A52,Documentación!$D$5:$D$304,"Sí")=0,"Sin requisitos cargados",IF(COUNTIFS(Documentación!$B$5:$B$304,$A52,Documentación!$D$5:$D$304,"Sí",Documentación!$K$5:$K$304,"&lt;&gt;Validado")=0,"Completa","Pendiente")))</f>
        <v/>
      </c>
      <c r="Z52" s="20">
        <f>IF(OR($A52="",$G52=""),"",$G52-'Instrucciones'!$B$4)</f>
        <v/>
      </c>
      <c r="AA52" s="20">
        <f>IF(OR($A52="",$T52=""),"",$T52-'Instrucciones'!$B$4)</f>
        <v/>
      </c>
      <c r="AB52" s="19">
        <f>IF($A52="","",IF($AC52&lt;&gt;"Correcto","Revisar datos",IF($L52="Cancelada","Cancelado",IF($P52="Denegado","Denegado",IF(AND($P52="Aprobado",$T52&lt;&gt;"",$T52&lt;'Instrucciones'!$B$4,$H52&gt;='Instrucciones'!$B$4),"Permiso vencido",IF(AND($P52="Pendiente",$G52&lt;'Instrucciones'!$B$4,$H52&gt;='Instrucciones'!$B$4),"Rodaje sin aprobación",IF(AND($P52="Pendiente",$G52&gt;='Instrucciones'!$B$4,$Z52&lt;='Instrucciones'!$B$5),"Aprobación urgente",IF(AND($P52="Aprobado",$Y52="Pendiente"),"Documentación pendiente",IF(AND($P52="Aprobado",OR($X52="Pendiente",$X52="Parcial")),"Tasa pendiente",IF(AND($P52="Aprobado",$AA52&gt;=0,$AA52&lt;='Instrucciones'!$B$5),"Vence pronto",IF($H52&lt;'Instrucciones'!$B$4,"Rodaje finalizado","Sin alerta")))))))))))</f>
        <v/>
      </c>
      <c r="AC52" s="19">
        <f>IF($A52="","",IF(COUNTIF($A$5:$A$204,$A52)&gt;1,"ID duplicado",IF(OR($B52="",$C52="",$D52="",$G52="",$H52="",$L52="",$P52=""),"Faltan datos básicos",IF($H52&lt;$G52,"Fechas de rodaje incoherentes",IF(AND($I52&lt;&gt;"",$I52&gt;$G52),"Solicitud posterior al inicio",IF(AND($P52&lt;&gt;"Pendiente",$P52&lt;&gt;"",$Q52=""),"Falta fecha de decisión",IF(AND($P52="Pendiente",$Q52&lt;&gt;""),"Decisión y fecha incoherentes",IF(AND($S52&lt;&gt;"",$T52&lt;&gt;"",$T52&lt;$S52),"Vigencia incoherente",IF(AND($P52="Aprobado",OR($S52="",$T52="")),"Falta vigencia",IF(AND($P52="Aprobado",$S52&lt;&gt;"",$T52&lt;&gt;"",OR($G52&lt;$S52,$H52&gt;$T52)),"Rodaje fuera de vigencia",IF(AND($V52&lt;&gt;"",$W52&gt;$V52),"Pago superior a la previsión","Correcto"))))))))))</f>
        <v/>
      </c>
      <c r="AD52" s="16" t="n"/>
      <c r="AE52" s="17" t="n"/>
    </row>
    <row r="53">
      <c r="A53" s="16" t="n"/>
      <c r="B53" s="16" t="n"/>
      <c r="C53" s="16" t="n"/>
      <c r="D53" s="16" t="n"/>
      <c r="E53" s="16" t="n"/>
      <c r="F53" s="16" t="n"/>
      <c r="G53" s="17" t="n"/>
      <c r="H53" s="17" t="n"/>
      <c r="I53" s="17" t="n"/>
      <c r="J53" s="16" t="n"/>
      <c r="K53" s="16" t="n"/>
      <c r="L53" s="16" t="n"/>
      <c r="M53" s="17" t="n"/>
      <c r="N53" s="16" t="n"/>
      <c r="O53" s="17" t="n"/>
      <c r="P53" s="16" t="n"/>
      <c r="Q53" s="17" t="n"/>
      <c r="R53" s="16" t="n"/>
      <c r="S53" s="17" t="n"/>
      <c r="T53" s="17" t="n"/>
      <c r="U53" s="16" t="n"/>
      <c r="V53" s="18" t="n"/>
      <c r="W53" s="18" t="n"/>
      <c r="X53" s="19">
        <f>IF($A53="","",IF(OR($V53="",$V53=0),"No aplica",IF($W53="","Pendiente",IF($W53&gt;=$V53,"Pagada","Parcial"))))</f>
        <v/>
      </c>
      <c r="Y53" s="19">
        <f>IF($A53="","",IF(COUNTIFS(Documentación!$B$5:$B$304,$A53,Documentación!$D$5:$D$304,"Sí")=0,"Sin requisitos cargados",IF(COUNTIFS(Documentación!$B$5:$B$304,$A53,Documentación!$D$5:$D$304,"Sí",Documentación!$K$5:$K$304,"&lt;&gt;Validado")=0,"Completa","Pendiente")))</f>
        <v/>
      </c>
      <c r="Z53" s="20">
        <f>IF(OR($A53="",$G53=""),"",$G53-'Instrucciones'!$B$4)</f>
        <v/>
      </c>
      <c r="AA53" s="20">
        <f>IF(OR($A53="",$T53=""),"",$T53-'Instrucciones'!$B$4)</f>
        <v/>
      </c>
      <c r="AB53" s="19">
        <f>IF($A53="","",IF($AC53&lt;&gt;"Correcto","Revisar datos",IF($L53="Cancelada","Cancelado",IF($P53="Denegado","Denegado",IF(AND($P53="Aprobado",$T53&lt;&gt;"",$T53&lt;'Instrucciones'!$B$4,$H53&gt;='Instrucciones'!$B$4),"Permiso vencido",IF(AND($P53="Pendiente",$G53&lt;'Instrucciones'!$B$4,$H53&gt;='Instrucciones'!$B$4),"Rodaje sin aprobación",IF(AND($P53="Pendiente",$G53&gt;='Instrucciones'!$B$4,$Z53&lt;='Instrucciones'!$B$5),"Aprobación urgente",IF(AND($P53="Aprobado",$Y53="Pendiente"),"Documentación pendiente",IF(AND($P53="Aprobado",OR($X53="Pendiente",$X53="Parcial")),"Tasa pendiente",IF(AND($P53="Aprobado",$AA53&gt;=0,$AA53&lt;='Instrucciones'!$B$5),"Vence pronto",IF($H53&lt;'Instrucciones'!$B$4,"Rodaje finalizado","Sin alerta")))))))))))</f>
        <v/>
      </c>
      <c r="AC53" s="19">
        <f>IF($A53="","",IF(COUNTIF($A$5:$A$204,$A53)&gt;1,"ID duplicado",IF(OR($B53="",$C53="",$D53="",$G53="",$H53="",$L53="",$P53=""),"Faltan datos básicos",IF($H53&lt;$G53,"Fechas de rodaje incoherentes",IF(AND($I53&lt;&gt;"",$I53&gt;$G53),"Solicitud posterior al inicio",IF(AND($P53&lt;&gt;"Pendiente",$P53&lt;&gt;"",$Q53=""),"Falta fecha de decisión",IF(AND($P53="Pendiente",$Q53&lt;&gt;""),"Decisión y fecha incoherentes",IF(AND($S53&lt;&gt;"",$T53&lt;&gt;"",$T53&lt;$S53),"Vigencia incoherente",IF(AND($P53="Aprobado",OR($S53="",$T53="")),"Falta vigencia",IF(AND($P53="Aprobado",$S53&lt;&gt;"",$T53&lt;&gt;"",OR($G53&lt;$S53,$H53&gt;$T53)),"Rodaje fuera de vigencia",IF(AND($V53&lt;&gt;"",$W53&gt;$V53),"Pago superior a la previsión","Correcto"))))))))))</f>
        <v/>
      </c>
      <c r="AD53" s="16" t="n"/>
      <c r="AE53" s="17" t="n"/>
    </row>
    <row r="54">
      <c r="A54" s="16" t="n"/>
      <c r="B54" s="16" t="n"/>
      <c r="C54" s="16" t="n"/>
      <c r="D54" s="16" t="n"/>
      <c r="E54" s="16" t="n"/>
      <c r="F54" s="16" t="n"/>
      <c r="G54" s="17" t="n"/>
      <c r="H54" s="17" t="n"/>
      <c r="I54" s="17" t="n"/>
      <c r="J54" s="16" t="n"/>
      <c r="K54" s="16" t="n"/>
      <c r="L54" s="16" t="n"/>
      <c r="M54" s="17" t="n"/>
      <c r="N54" s="16" t="n"/>
      <c r="O54" s="17" t="n"/>
      <c r="P54" s="16" t="n"/>
      <c r="Q54" s="17" t="n"/>
      <c r="R54" s="16" t="n"/>
      <c r="S54" s="17" t="n"/>
      <c r="T54" s="17" t="n"/>
      <c r="U54" s="16" t="n"/>
      <c r="V54" s="18" t="n"/>
      <c r="W54" s="18" t="n"/>
      <c r="X54" s="19">
        <f>IF($A54="","",IF(OR($V54="",$V54=0),"No aplica",IF($W54="","Pendiente",IF($W54&gt;=$V54,"Pagada","Parcial"))))</f>
        <v/>
      </c>
      <c r="Y54" s="19">
        <f>IF($A54="","",IF(COUNTIFS(Documentación!$B$5:$B$304,$A54,Documentación!$D$5:$D$304,"Sí")=0,"Sin requisitos cargados",IF(COUNTIFS(Documentación!$B$5:$B$304,$A54,Documentación!$D$5:$D$304,"Sí",Documentación!$K$5:$K$304,"&lt;&gt;Validado")=0,"Completa","Pendiente")))</f>
        <v/>
      </c>
      <c r="Z54" s="20">
        <f>IF(OR($A54="",$G54=""),"",$G54-'Instrucciones'!$B$4)</f>
        <v/>
      </c>
      <c r="AA54" s="20">
        <f>IF(OR($A54="",$T54=""),"",$T54-'Instrucciones'!$B$4)</f>
        <v/>
      </c>
      <c r="AB54" s="19">
        <f>IF($A54="","",IF($AC54&lt;&gt;"Correcto","Revisar datos",IF($L54="Cancelada","Cancelado",IF($P54="Denegado","Denegado",IF(AND($P54="Aprobado",$T54&lt;&gt;"",$T54&lt;'Instrucciones'!$B$4,$H54&gt;='Instrucciones'!$B$4),"Permiso vencido",IF(AND($P54="Pendiente",$G54&lt;'Instrucciones'!$B$4,$H54&gt;='Instrucciones'!$B$4),"Rodaje sin aprobación",IF(AND($P54="Pendiente",$G54&gt;='Instrucciones'!$B$4,$Z54&lt;='Instrucciones'!$B$5),"Aprobación urgente",IF(AND($P54="Aprobado",$Y54="Pendiente"),"Documentación pendiente",IF(AND($P54="Aprobado",OR($X54="Pendiente",$X54="Parcial")),"Tasa pendiente",IF(AND($P54="Aprobado",$AA54&gt;=0,$AA54&lt;='Instrucciones'!$B$5),"Vence pronto",IF($H54&lt;'Instrucciones'!$B$4,"Rodaje finalizado","Sin alerta")))))))))))</f>
        <v/>
      </c>
      <c r="AC54" s="19">
        <f>IF($A54="","",IF(COUNTIF($A$5:$A$204,$A54)&gt;1,"ID duplicado",IF(OR($B54="",$C54="",$D54="",$G54="",$H54="",$L54="",$P54=""),"Faltan datos básicos",IF($H54&lt;$G54,"Fechas de rodaje incoherentes",IF(AND($I54&lt;&gt;"",$I54&gt;$G54),"Solicitud posterior al inicio",IF(AND($P54&lt;&gt;"Pendiente",$P54&lt;&gt;"",$Q54=""),"Falta fecha de decisión",IF(AND($P54="Pendiente",$Q54&lt;&gt;""),"Decisión y fecha incoherentes",IF(AND($S54&lt;&gt;"",$T54&lt;&gt;"",$T54&lt;$S54),"Vigencia incoherente",IF(AND($P54="Aprobado",OR($S54="",$T54="")),"Falta vigencia",IF(AND($P54="Aprobado",$S54&lt;&gt;"",$T54&lt;&gt;"",OR($G54&lt;$S54,$H54&gt;$T54)),"Rodaje fuera de vigencia",IF(AND($V54&lt;&gt;"",$W54&gt;$V54),"Pago superior a la previsión","Correcto"))))))))))</f>
        <v/>
      </c>
      <c r="AD54" s="16" t="n"/>
      <c r="AE54" s="17" t="n"/>
    </row>
    <row r="55">
      <c r="A55" s="16" t="n"/>
      <c r="B55" s="16" t="n"/>
      <c r="C55" s="16" t="n"/>
      <c r="D55" s="16" t="n"/>
      <c r="E55" s="16" t="n"/>
      <c r="F55" s="16" t="n"/>
      <c r="G55" s="17" t="n"/>
      <c r="H55" s="17" t="n"/>
      <c r="I55" s="17" t="n"/>
      <c r="J55" s="16" t="n"/>
      <c r="K55" s="16" t="n"/>
      <c r="L55" s="16" t="n"/>
      <c r="M55" s="17" t="n"/>
      <c r="N55" s="16" t="n"/>
      <c r="O55" s="17" t="n"/>
      <c r="P55" s="16" t="n"/>
      <c r="Q55" s="17" t="n"/>
      <c r="R55" s="16" t="n"/>
      <c r="S55" s="17" t="n"/>
      <c r="T55" s="17" t="n"/>
      <c r="U55" s="16" t="n"/>
      <c r="V55" s="18" t="n"/>
      <c r="W55" s="18" t="n"/>
      <c r="X55" s="19">
        <f>IF($A55="","",IF(OR($V55="",$V55=0),"No aplica",IF($W55="","Pendiente",IF($W55&gt;=$V55,"Pagada","Parcial"))))</f>
        <v/>
      </c>
      <c r="Y55" s="19">
        <f>IF($A55="","",IF(COUNTIFS(Documentación!$B$5:$B$304,$A55,Documentación!$D$5:$D$304,"Sí")=0,"Sin requisitos cargados",IF(COUNTIFS(Documentación!$B$5:$B$304,$A55,Documentación!$D$5:$D$304,"Sí",Documentación!$K$5:$K$304,"&lt;&gt;Validado")=0,"Completa","Pendiente")))</f>
        <v/>
      </c>
      <c r="Z55" s="20">
        <f>IF(OR($A55="",$G55=""),"",$G55-'Instrucciones'!$B$4)</f>
        <v/>
      </c>
      <c r="AA55" s="20">
        <f>IF(OR($A55="",$T55=""),"",$T55-'Instrucciones'!$B$4)</f>
        <v/>
      </c>
      <c r="AB55" s="19">
        <f>IF($A55="","",IF($AC55&lt;&gt;"Correcto","Revisar datos",IF($L55="Cancelada","Cancelado",IF($P55="Denegado","Denegado",IF(AND($P55="Aprobado",$T55&lt;&gt;"",$T55&lt;'Instrucciones'!$B$4,$H55&gt;='Instrucciones'!$B$4),"Permiso vencido",IF(AND($P55="Pendiente",$G55&lt;'Instrucciones'!$B$4,$H55&gt;='Instrucciones'!$B$4),"Rodaje sin aprobación",IF(AND($P55="Pendiente",$G55&gt;='Instrucciones'!$B$4,$Z55&lt;='Instrucciones'!$B$5),"Aprobación urgente",IF(AND($P55="Aprobado",$Y55="Pendiente"),"Documentación pendiente",IF(AND($P55="Aprobado",OR($X55="Pendiente",$X55="Parcial")),"Tasa pendiente",IF(AND($P55="Aprobado",$AA55&gt;=0,$AA55&lt;='Instrucciones'!$B$5),"Vence pronto",IF($H55&lt;'Instrucciones'!$B$4,"Rodaje finalizado","Sin alerta")))))))))))</f>
        <v/>
      </c>
      <c r="AC55" s="19">
        <f>IF($A55="","",IF(COUNTIF($A$5:$A$204,$A55)&gt;1,"ID duplicado",IF(OR($B55="",$C55="",$D55="",$G55="",$H55="",$L55="",$P55=""),"Faltan datos básicos",IF($H55&lt;$G55,"Fechas de rodaje incoherentes",IF(AND($I55&lt;&gt;"",$I55&gt;$G55),"Solicitud posterior al inicio",IF(AND($P55&lt;&gt;"Pendiente",$P55&lt;&gt;"",$Q55=""),"Falta fecha de decisión",IF(AND($P55="Pendiente",$Q55&lt;&gt;""),"Decisión y fecha incoherentes",IF(AND($S55&lt;&gt;"",$T55&lt;&gt;"",$T55&lt;$S55),"Vigencia incoherente",IF(AND($P55="Aprobado",OR($S55="",$T55="")),"Falta vigencia",IF(AND($P55="Aprobado",$S55&lt;&gt;"",$T55&lt;&gt;"",OR($G55&lt;$S55,$H55&gt;$T55)),"Rodaje fuera de vigencia",IF(AND($V55&lt;&gt;"",$W55&gt;$V55),"Pago superior a la previsión","Correcto"))))))))))</f>
        <v/>
      </c>
      <c r="AD55" s="16" t="n"/>
      <c r="AE55" s="17" t="n"/>
    </row>
    <row r="56">
      <c r="A56" s="16" t="n"/>
      <c r="B56" s="16" t="n"/>
      <c r="C56" s="16" t="n"/>
      <c r="D56" s="16" t="n"/>
      <c r="E56" s="16" t="n"/>
      <c r="F56" s="16" t="n"/>
      <c r="G56" s="17" t="n"/>
      <c r="H56" s="17" t="n"/>
      <c r="I56" s="17" t="n"/>
      <c r="J56" s="16" t="n"/>
      <c r="K56" s="16" t="n"/>
      <c r="L56" s="16" t="n"/>
      <c r="M56" s="17" t="n"/>
      <c r="N56" s="16" t="n"/>
      <c r="O56" s="17" t="n"/>
      <c r="P56" s="16" t="n"/>
      <c r="Q56" s="17" t="n"/>
      <c r="R56" s="16" t="n"/>
      <c r="S56" s="17" t="n"/>
      <c r="T56" s="17" t="n"/>
      <c r="U56" s="16" t="n"/>
      <c r="V56" s="18" t="n"/>
      <c r="W56" s="18" t="n"/>
      <c r="X56" s="19">
        <f>IF($A56="","",IF(OR($V56="",$V56=0),"No aplica",IF($W56="","Pendiente",IF($W56&gt;=$V56,"Pagada","Parcial"))))</f>
        <v/>
      </c>
      <c r="Y56" s="19">
        <f>IF($A56="","",IF(COUNTIFS(Documentación!$B$5:$B$304,$A56,Documentación!$D$5:$D$304,"Sí")=0,"Sin requisitos cargados",IF(COUNTIFS(Documentación!$B$5:$B$304,$A56,Documentación!$D$5:$D$304,"Sí",Documentación!$K$5:$K$304,"&lt;&gt;Validado")=0,"Completa","Pendiente")))</f>
        <v/>
      </c>
      <c r="Z56" s="20">
        <f>IF(OR($A56="",$G56=""),"",$G56-'Instrucciones'!$B$4)</f>
        <v/>
      </c>
      <c r="AA56" s="20">
        <f>IF(OR($A56="",$T56=""),"",$T56-'Instrucciones'!$B$4)</f>
        <v/>
      </c>
      <c r="AB56" s="19">
        <f>IF($A56="","",IF($AC56&lt;&gt;"Correcto","Revisar datos",IF($L56="Cancelada","Cancelado",IF($P56="Denegado","Denegado",IF(AND($P56="Aprobado",$T56&lt;&gt;"",$T56&lt;'Instrucciones'!$B$4,$H56&gt;='Instrucciones'!$B$4),"Permiso vencido",IF(AND($P56="Pendiente",$G56&lt;'Instrucciones'!$B$4,$H56&gt;='Instrucciones'!$B$4),"Rodaje sin aprobación",IF(AND($P56="Pendiente",$G56&gt;='Instrucciones'!$B$4,$Z56&lt;='Instrucciones'!$B$5),"Aprobación urgente",IF(AND($P56="Aprobado",$Y56="Pendiente"),"Documentación pendiente",IF(AND($P56="Aprobado",OR($X56="Pendiente",$X56="Parcial")),"Tasa pendiente",IF(AND($P56="Aprobado",$AA56&gt;=0,$AA56&lt;='Instrucciones'!$B$5),"Vence pronto",IF($H56&lt;'Instrucciones'!$B$4,"Rodaje finalizado","Sin alerta")))))))))))</f>
        <v/>
      </c>
      <c r="AC56" s="19">
        <f>IF($A56="","",IF(COUNTIF($A$5:$A$204,$A56)&gt;1,"ID duplicado",IF(OR($B56="",$C56="",$D56="",$G56="",$H56="",$L56="",$P56=""),"Faltan datos básicos",IF($H56&lt;$G56,"Fechas de rodaje incoherentes",IF(AND($I56&lt;&gt;"",$I56&gt;$G56),"Solicitud posterior al inicio",IF(AND($P56&lt;&gt;"Pendiente",$P56&lt;&gt;"",$Q56=""),"Falta fecha de decisión",IF(AND($P56="Pendiente",$Q56&lt;&gt;""),"Decisión y fecha incoherentes",IF(AND($S56&lt;&gt;"",$T56&lt;&gt;"",$T56&lt;$S56),"Vigencia incoherente",IF(AND($P56="Aprobado",OR($S56="",$T56="")),"Falta vigencia",IF(AND($P56="Aprobado",$S56&lt;&gt;"",$T56&lt;&gt;"",OR($G56&lt;$S56,$H56&gt;$T56)),"Rodaje fuera de vigencia",IF(AND($V56&lt;&gt;"",$W56&gt;$V56),"Pago superior a la previsión","Correcto"))))))))))</f>
        <v/>
      </c>
      <c r="AD56" s="16" t="n"/>
      <c r="AE56" s="17" t="n"/>
    </row>
    <row r="57">
      <c r="A57" s="16" t="n"/>
      <c r="B57" s="16" t="n"/>
      <c r="C57" s="16" t="n"/>
      <c r="D57" s="16" t="n"/>
      <c r="E57" s="16" t="n"/>
      <c r="F57" s="16" t="n"/>
      <c r="G57" s="17" t="n"/>
      <c r="H57" s="17" t="n"/>
      <c r="I57" s="17" t="n"/>
      <c r="J57" s="16" t="n"/>
      <c r="K57" s="16" t="n"/>
      <c r="L57" s="16" t="n"/>
      <c r="M57" s="17" t="n"/>
      <c r="N57" s="16" t="n"/>
      <c r="O57" s="17" t="n"/>
      <c r="P57" s="16" t="n"/>
      <c r="Q57" s="17" t="n"/>
      <c r="R57" s="16" t="n"/>
      <c r="S57" s="17" t="n"/>
      <c r="T57" s="17" t="n"/>
      <c r="U57" s="16" t="n"/>
      <c r="V57" s="18" t="n"/>
      <c r="W57" s="18" t="n"/>
      <c r="X57" s="19">
        <f>IF($A57="","",IF(OR($V57="",$V57=0),"No aplica",IF($W57="","Pendiente",IF($W57&gt;=$V57,"Pagada","Parcial"))))</f>
        <v/>
      </c>
      <c r="Y57" s="19">
        <f>IF($A57="","",IF(COUNTIFS(Documentación!$B$5:$B$304,$A57,Documentación!$D$5:$D$304,"Sí")=0,"Sin requisitos cargados",IF(COUNTIFS(Documentación!$B$5:$B$304,$A57,Documentación!$D$5:$D$304,"Sí",Documentación!$K$5:$K$304,"&lt;&gt;Validado")=0,"Completa","Pendiente")))</f>
        <v/>
      </c>
      <c r="Z57" s="20">
        <f>IF(OR($A57="",$G57=""),"",$G57-'Instrucciones'!$B$4)</f>
        <v/>
      </c>
      <c r="AA57" s="20">
        <f>IF(OR($A57="",$T57=""),"",$T57-'Instrucciones'!$B$4)</f>
        <v/>
      </c>
      <c r="AB57" s="19">
        <f>IF($A57="","",IF($AC57&lt;&gt;"Correcto","Revisar datos",IF($L57="Cancelada","Cancelado",IF($P57="Denegado","Denegado",IF(AND($P57="Aprobado",$T57&lt;&gt;"",$T57&lt;'Instrucciones'!$B$4,$H57&gt;='Instrucciones'!$B$4),"Permiso vencido",IF(AND($P57="Pendiente",$G57&lt;'Instrucciones'!$B$4,$H57&gt;='Instrucciones'!$B$4),"Rodaje sin aprobación",IF(AND($P57="Pendiente",$G57&gt;='Instrucciones'!$B$4,$Z57&lt;='Instrucciones'!$B$5),"Aprobación urgente",IF(AND($P57="Aprobado",$Y57="Pendiente"),"Documentación pendiente",IF(AND($P57="Aprobado",OR($X57="Pendiente",$X57="Parcial")),"Tasa pendiente",IF(AND($P57="Aprobado",$AA57&gt;=0,$AA57&lt;='Instrucciones'!$B$5),"Vence pronto",IF($H57&lt;'Instrucciones'!$B$4,"Rodaje finalizado","Sin alerta")))))))))))</f>
        <v/>
      </c>
      <c r="AC57" s="19">
        <f>IF($A57="","",IF(COUNTIF($A$5:$A$204,$A57)&gt;1,"ID duplicado",IF(OR($B57="",$C57="",$D57="",$G57="",$H57="",$L57="",$P57=""),"Faltan datos básicos",IF($H57&lt;$G57,"Fechas de rodaje incoherentes",IF(AND($I57&lt;&gt;"",$I57&gt;$G57),"Solicitud posterior al inicio",IF(AND($P57&lt;&gt;"Pendiente",$P57&lt;&gt;"",$Q57=""),"Falta fecha de decisión",IF(AND($P57="Pendiente",$Q57&lt;&gt;""),"Decisión y fecha incoherentes",IF(AND($S57&lt;&gt;"",$T57&lt;&gt;"",$T57&lt;$S57),"Vigencia incoherente",IF(AND($P57="Aprobado",OR($S57="",$T57="")),"Falta vigencia",IF(AND($P57="Aprobado",$S57&lt;&gt;"",$T57&lt;&gt;"",OR($G57&lt;$S57,$H57&gt;$T57)),"Rodaje fuera de vigencia",IF(AND($V57&lt;&gt;"",$W57&gt;$V57),"Pago superior a la previsión","Correcto"))))))))))</f>
        <v/>
      </c>
      <c r="AD57" s="16" t="n"/>
      <c r="AE57" s="17" t="n"/>
    </row>
    <row r="58">
      <c r="A58" s="16" t="n"/>
      <c r="B58" s="16" t="n"/>
      <c r="C58" s="16" t="n"/>
      <c r="D58" s="16" t="n"/>
      <c r="E58" s="16" t="n"/>
      <c r="F58" s="16" t="n"/>
      <c r="G58" s="17" t="n"/>
      <c r="H58" s="17" t="n"/>
      <c r="I58" s="17" t="n"/>
      <c r="J58" s="16" t="n"/>
      <c r="K58" s="16" t="n"/>
      <c r="L58" s="16" t="n"/>
      <c r="M58" s="17" t="n"/>
      <c r="N58" s="16" t="n"/>
      <c r="O58" s="17" t="n"/>
      <c r="P58" s="16" t="n"/>
      <c r="Q58" s="17" t="n"/>
      <c r="R58" s="16" t="n"/>
      <c r="S58" s="17" t="n"/>
      <c r="T58" s="17" t="n"/>
      <c r="U58" s="16" t="n"/>
      <c r="V58" s="18" t="n"/>
      <c r="W58" s="18" t="n"/>
      <c r="X58" s="19">
        <f>IF($A58="","",IF(OR($V58="",$V58=0),"No aplica",IF($W58="","Pendiente",IF($W58&gt;=$V58,"Pagada","Parcial"))))</f>
        <v/>
      </c>
      <c r="Y58" s="19">
        <f>IF($A58="","",IF(COUNTIFS(Documentación!$B$5:$B$304,$A58,Documentación!$D$5:$D$304,"Sí")=0,"Sin requisitos cargados",IF(COUNTIFS(Documentación!$B$5:$B$304,$A58,Documentación!$D$5:$D$304,"Sí",Documentación!$K$5:$K$304,"&lt;&gt;Validado")=0,"Completa","Pendiente")))</f>
        <v/>
      </c>
      <c r="Z58" s="20">
        <f>IF(OR($A58="",$G58=""),"",$G58-'Instrucciones'!$B$4)</f>
        <v/>
      </c>
      <c r="AA58" s="20">
        <f>IF(OR($A58="",$T58=""),"",$T58-'Instrucciones'!$B$4)</f>
        <v/>
      </c>
      <c r="AB58" s="19">
        <f>IF($A58="","",IF($AC58&lt;&gt;"Correcto","Revisar datos",IF($L58="Cancelada","Cancelado",IF($P58="Denegado","Denegado",IF(AND($P58="Aprobado",$T58&lt;&gt;"",$T58&lt;'Instrucciones'!$B$4,$H58&gt;='Instrucciones'!$B$4),"Permiso vencido",IF(AND($P58="Pendiente",$G58&lt;'Instrucciones'!$B$4,$H58&gt;='Instrucciones'!$B$4),"Rodaje sin aprobación",IF(AND($P58="Pendiente",$G58&gt;='Instrucciones'!$B$4,$Z58&lt;='Instrucciones'!$B$5),"Aprobación urgente",IF(AND($P58="Aprobado",$Y58="Pendiente"),"Documentación pendiente",IF(AND($P58="Aprobado",OR($X58="Pendiente",$X58="Parcial")),"Tasa pendiente",IF(AND($P58="Aprobado",$AA58&gt;=0,$AA58&lt;='Instrucciones'!$B$5),"Vence pronto",IF($H58&lt;'Instrucciones'!$B$4,"Rodaje finalizado","Sin alerta")))))))))))</f>
        <v/>
      </c>
      <c r="AC58" s="19">
        <f>IF($A58="","",IF(COUNTIF($A$5:$A$204,$A58)&gt;1,"ID duplicado",IF(OR($B58="",$C58="",$D58="",$G58="",$H58="",$L58="",$P58=""),"Faltan datos básicos",IF($H58&lt;$G58,"Fechas de rodaje incoherentes",IF(AND($I58&lt;&gt;"",$I58&gt;$G58),"Solicitud posterior al inicio",IF(AND($P58&lt;&gt;"Pendiente",$P58&lt;&gt;"",$Q58=""),"Falta fecha de decisión",IF(AND($P58="Pendiente",$Q58&lt;&gt;""),"Decisión y fecha incoherentes",IF(AND($S58&lt;&gt;"",$T58&lt;&gt;"",$T58&lt;$S58),"Vigencia incoherente",IF(AND($P58="Aprobado",OR($S58="",$T58="")),"Falta vigencia",IF(AND($P58="Aprobado",$S58&lt;&gt;"",$T58&lt;&gt;"",OR($G58&lt;$S58,$H58&gt;$T58)),"Rodaje fuera de vigencia",IF(AND($V58&lt;&gt;"",$W58&gt;$V58),"Pago superior a la previsión","Correcto"))))))))))</f>
        <v/>
      </c>
      <c r="AD58" s="16" t="n"/>
      <c r="AE58" s="17" t="n"/>
    </row>
    <row r="59">
      <c r="A59" s="16" t="n"/>
      <c r="B59" s="16" t="n"/>
      <c r="C59" s="16" t="n"/>
      <c r="D59" s="16" t="n"/>
      <c r="E59" s="16" t="n"/>
      <c r="F59" s="16" t="n"/>
      <c r="G59" s="17" t="n"/>
      <c r="H59" s="17" t="n"/>
      <c r="I59" s="17" t="n"/>
      <c r="J59" s="16" t="n"/>
      <c r="K59" s="16" t="n"/>
      <c r="L59" s="16" t="n"/>
      <c r="M59" s="17" t="n"/>
      <c r="N59" s="16" t="n"/>
      <c r="O59" s="17" t="n"/>
      <c r="P59" s="16" t="n"/>
      <c r="Q59" s="17" t="n"/>
      <c r="R59" s="16" t="n"/>
      <c r="S59" s="17" t="n"/>
      <c r="T59" s="17" t="n"/>
      <c r="U59" s="16" t="n"/>
      <c r="V59" s="18" t="n"/>
      <c r="W59" s="18" t="n"/>
      <c r="X59" s="19">
        <f>IF($A59="","",IF(OR($V59="",$V59=0),"No aplica",IF($W59="","Pendiente",IF($W59&gt;=$V59,"Pagada","Parcial"))))</f>
        <v/>
      </c>
      <c r="Y59" s="19">
        <f>IF($A59="","",IF(COUNTIFS(Documentación!$B$5:$B$304,$A59,Documentación!$D$5:$D$304,"Sí")=0,"Sin requisitos cargados",IF(COUNTIFS(Documentación!$B$5:$B$304,$A59,Documentación!$D$5:$D$304,"Sí",Documentación!$K$5:$K$304,"&lt;&gt;Validado")=0,"Completa","Pendiente")))</f>
        <v/>
      </c>
      <c r="Z59" s="20">
        <f>IF(OR($A59="",$G59=""),"",$G59-'Instrucciones'!$B$4)</f>
        <v/>
      </c>
      <c r="AA59" s="20">
        <f>IF(OR($A59="",$T59=""),"",$T59-'Instrucciones'!$B$4)</f>
        <v/>
      </c>
      <c r="AB59" s="19">
        <f>IF($A59="","",IF($AC59&lt;&gt;"Correcto","Revisar datos",IF($L59="Cancelada","Cancelado",IF($P59="Denegado","Denegado",IF(AND($P59="Aprobado",$T59&lt;&gt;"",$T59&lt;'Instrucciones'!$B$4,$H59&gt;='Instrucciones'!$B$4),"Permiso vencido",IF(AND($P59="Pendiente",$G59&lt;'Instrucciones'!$B$4,$H59&gt;='Instrucciones'!$B$4),"Rodaje sin aprobación",IF(AND($P59="Pendiente",$G59&gt;='Instrucciones'!$B$4,$Z59&lt;='Instrucciones'!$B$5),"Aprobación urgente",IF(AND($P59="Aprobado",$Y59="Pendiente"),"Documentación pendiente",IF(AND($P59="Aprobado",OR($X59="Pendiente",$X59="Parcial")),"Tasa pendiente",IF(AND($P59="Aprobado",$AA59&gt;=0,$AA59&lt;='Instrucciones'!$B$5),"Vence pronto",IF($H59&lt;'Instrucciones'!$B$4,"Rodaje finalizado","Sin alerta")))))))))))</f>
        <v/>
      </c>
      <c r="AC59" s="19">
        <f>IF($A59="","",IF(COUNTIF($A$5:$A$204,$A59)&gt;1,"ID duplicado",IF(OR($B59="",$C59="",$D59="",$G59="",$H59="",$L59="",$P59=""),"Faltan datos básicos",IF($H59&lt;$G59,"Fechas de rodaje incoherentes",IF(AND($I59&lt;&gt;"",$I59&gt;$G59),"Solicitud posterior al inicio",IF(AND($P59&lt;&gt;"Pendiente",$P59&lt;&gt;"",$Q59=""),"Falta fecha de decisión",IF(AND($P59="Pendiente",$Q59&lt;&gt;""),"Decisión y fecha incoherentes",IF(AND($S59&lt;&gt;"",$T59&lt;&gt;"",$T59&lt;$S59),"Vigencia incoherente",IF(AND($P59="Aprobado",OR($S59="",$T59="")),"Falta vigencia",IF(AND($P59="Aprobado",$S59&lt;&gt;"",$T59&lt;&gt;"",OR($G59&lt;$S59,$H59&gt;$T59)),"Rodaje fuera de vigencia",IF(AND($V59&lt;&gt;"",$W59&gt;$V59),"Pago superior a la previsión","Correcto"))))))))))</f>
        <v/>
      </c>
      <c r="AD59" s="16" t="n"/>
      <c r="AE59" s="17" t="n"/>
    </row>
    <row r="60">
      <c r="A60" s="16" t="n"/>
      <c r="B60" s="16" t="n"/>
      <c r="C60" s="16" t="n"/>
      <c r="D60" s="16" t="n"/>
      <c r="E60" s="16" t="n"/>
      <c r="F60" s="16" t="n"/>
      <c r="G60" s="17" t="n"/>
      <c r="H60" s="17" t="n"/>
      <c r="I60" s="17" t="n"/>
      <c r="J60" s="16" t="n"/>
      <c r="K60" s="16" t="n"/>
      <c r="L60" s="16" t="n"/>
      <c r="M60" s="17" t="n"/>
      <c r="N60" s="16" t="n"/>
      <c r="O60" s="17" t="n"/>
      <c r="P60" s="16" t="n"/>
      <c r="Q60" s="17" t="n"/>
      <c r="R60" s="16" t="n"/>
      <c r="S60" s="17" t="n"/>
      <c r="T60" s="17" t="n"/>
      <c r="U60" s="16" t="n"/>
      <c r="V60" s="18" t="n"/>
      <c r="W60" s="18" t="n"/>
      <c r="X60" s="19">
        <f>IF($A60="","",IF(OR($V60="",$V60=0),"No aplica",IF($W60="","Pendiente",IF($W60&gt;=$V60,"Pagada","Parcial"))))</f>
        <v/>
      </c>
      <c r="Y60" s="19">
        <f>IF($A60="","",IF(COUNTIFS(Documentación!$B$5:$B$304,$A60,Documentación!$D$5:$D$304,"Sí")=0,"Sin requisitos cargados",IF(COUNTIFS(Documentación!$B$5:$B$304,$A60,Documentación!$D$5:$D$304,"Sí",Documentación!$K$5:$K$304,"&lt;&gt;Validado")=0,"Completa","Pendiente")))</f>
        <v/>
      </c>
      <c r="Z60" s="20">
        <f>IF(OR($A60="",$G60=""),"",$G60-'Instrucciones'!$B$4)</f>
        <v/>
      </c>
      <c r="AA60" s="20">
        <f>IF(OR($A60="",$T60=""),"",$T60-'Instrucciones'!$B$4)</f>
        <v/>
      </c>
      <c r="AB60" s="19">
        <f>IF($A60="","",IF($AC60&lt;&gt;"Correcto","Revisar datos",IF($L60="Cancelada","Cancelado",IF($P60="Denegado","Denegado",IF(AND($P60="Aprobado",$T60&lt;&gt;"",$T60&lt;'Instrucciones'!$B$4,$H60&gt;='Instrucciones'!$B$4),"Permiso vencido",IF(AND($P60="Pendiente",$G60&lt;'Instrucciones'!$B$4,$H60&gt;='Instrucciones'!$B$4),"Rodaje sin aprobación",IF(AND($P60="Pendiente",$G60&gt;='Instrucciones'!$B$4,$Z60&lt;='Instrucciones'!$B$5),"Aprobación urgente",IF(AND($P60="Aprobado",$Y60="Pendiente"),"Documentación pendiente",IF(AND($P60="Aprobado",OR($X60="Pendiente",$X60="Parcial")),"Tasa pendiente",IF(AND($P60="Aprobado",$AA60&gt;=0,$AA60&lt;='Instrucciones'!$B$5),"Vence pronto",IF($H60&lt;'Instrucciones'!$B$4,"Rodaje finalizado","Sin alerta")))))))))))</f>
        <v/>
      </c>
      <c r="AC60" s="19">
        <f>IF($A60="","",IF(COUNTIF($A$5:$A$204,$A60)&gt;1,"ID duplicado",IF(OR($B60="",$C60="",$D60="",$G60="",$H60="",$L60="",$P60=""),"Faltan datos básicos",IF($H60&lt;$G60,"Fechas de rodaje incoherentes",IF(AND($I60&lt;&gt;"",$I60&gt;$G60),"Solicitud posterior al inicio",IF(AND($P60&lt;&gt;"Pendiente",$P60&lt;&gt;"",$Q60=""),"Falta fecha de decisión",IF(AND($P60="Pendiente",$Q60&lt;&gt;""),"Decisión y fecha incoherentes",IF(AND($S60&lt;&gt;"",$T60&lt;&gt;"",$T60&lt;$S60),"Vigencia incoherente",IF(AND($P60="Aprobado",OR($S60="",$T60="")),"Falta vigencia",IF(AND($P60="Aprobado",$S60&lt;&gt;"",$T60&lt;&gt;"",OR($G60&lt;$S60,$H60&gt;$T60)),"Rodaje fuera de vigencia",IF(AND($V60&lt;&gt;"",$W60&gt;$V60),"Pago superior a la previsión","Correcto"))))))))))</f>
        <v/>
      </c>
      <c r="AD60" s="16" t="n"/>
      <c r="AE60" s="17" t="n"/>
    </row>
    <row r="61">
      <c r="A61" s="16" t="n"/>
      <c r="B61" s="16" t="n"/>
      <c r="C61" s="16" t="n"/>
      <c r="D61" s="16" t="n"/>
      <c r="E61" s="16" t="n"/>
      <c r="F61" s="16" t="n"/>
      <c r="G61" s="17" t="n"/>
      <c r="H61" s="17" t="n"/>
      <c r="I61" s="17" t="n"/>
      <c r="J61" s="16" t="n"/>
      <c r="K61" s="16" t="n"/>
      <c r="L61" s="16" t="n"/>
      <c r="M61" s="17" t="n"/>
      <c r="N61" s="16" t="n"/>
      <c r="O61" s="17" t="n"/>
      <c r="P61" s="16" t="n"/>
      <c r="Q61" s="17" t="n"/>
      <c r="R61" s="16" t="n"/>
      <c r="S61" s="17" t="n"/>
      <c r="T61" s="17" t="n"/>
      <c r="U61" s="16" t="n"/>
      <c r="V61" s="18" t="n"/>
      <c r="W61" s="18" t="n"/>
      <c r="X61" s="19">
        <f>IF($A61="","",IF(OR($V61="",$V61=0),"No aplica",IF($W61="","Pendiente",IF($W61&gt;=$V61,"Pagada","Parcial"))))</f>
        <v/>
      </c>
      <c r="Y61" s="19">
        <f>IF($A61="","",IF(COUNTIFS(Documentación!$B$5:$B$304,$A61,Documentación!$D$5:$D$304,"Sí")=0,"Sin requisitos cargados",IF(COUNTIFS(Documentación!$B$5:$B$304,$A61,Documentación!$D$5:$D$304,"Sí",Documentación!$K$5:$K$304,"&lt;&gt;Validado")=0,"Completa","Pendiente")))</f>
        <v/>
      </c>
      <c r="Z61" s="20">
        <f>IF(OR($A61="",$G61=""),"",$G61-'Instrucciones'!$B$4)</f>
        <v/>
      </c>
      <c r="AA61" s="20">
        <f>IF(OR($A61="",$T61=""),"",$T61-'Instrucciones'!$B$4)</f>
        <v/>
      </c>
      <c r="AB61" s="19">
        <f>IF($A61="","",IF($AC61&lt;&gt;"Correcto","Revisar datos",IF($L61="Cancelada","Cancelado",IF($P61="Denegado","Denegado",IF(AND($P61="Aprobado",$T61&lt;&gt;"",$T61&lt;'Instrucciones'!$B$4,$H61&gt;='Instrucciones'!$B$4),"Permiso vencido",IF(AND($P61="Pendiente",$G61&lt;'Instrucciones'!$B$4,$H61&gt;='Instrucciones'!$B$4),"Rodaje sin aprobación",IF(AND($P61="Pendiente",$G61&gt;='Instrucciones'!$B$4,$Z61&lt;='Instrucciones'!$B$5),"Aprobación urgente",IF(AND($P61="Aprobado",$Y61="Pendiente"),"Documentación pendiente",IF(AND($P61="Aprobado",OR($X61="Pendiente",$X61="Parcial")),"Tasa pendiente",IF(AND($P61="Aprobado",$AA61&gt;=0,$AA61&lt;='Instrucciones'!$B$5),"Vence pronto",IF($H61&lt;'Instrucciones'!$B$4,"Rodaje finalizado","Sin alerta")))))))))))</f>
        <v/>
      </c>
      <c r="AC61" s="19">
        <f>IF($A61="","",IF(COUNTIF($A$5:$A$204,$A61)&gt;1,"ID duplicado",IF(OR($B61="",$C61="",$D61="",$G61="",$H61="",$L61="",$P61=""),"Faltan datos básicos",IF($H61&lt;$G61,"Fechas de rodaje incoherentes",IF(AND($I61&lt;&gt;"",$I61&gt;$G61),"Solicitud posterior al inicio",IF(AND($P61&lt;&gt;"Pendiente",$P61&lt;&gt;"",$Q61=""),"Falta fecha de decisión",IF(AND($P61="Pendiente",$Q61&lt;&gt;""),"Decisión y fecha incoherentes",IF(AND($S61&lt;&gt;"",$T61&lt;&gt;"",$T61&lt;$S61),"Vigencia incoherente",IF(AND($P61="Aprobado",OR($S61="",$T61="")),"Falta vigencia",IF(AND($P61="Aprobado",$S61&lt;&gt;"",$T61&lt;&gt;"",OR($G61&lt;$S61,$H61&gt;$T61)),"Rodaje fuera de vigencia",IF(AND($V61&lt;&gt;"",$W61&gt;$V61),"Pago superior a la previsión","Correcto"))))))))))</f>
        <v/>
      </c>
      <c r="AD61" s="16" t="n"/>
      <c r="AE61" s="17" t="n"/>
    </row>
    <row r="62">
      <c r="A62" s="16" t="n"/>
      <c r="B62" s="16" t="n"/>
      <c r="C62" s="16" t="n"/>
      <c r="D62" s="16" t="n"/>
      <c r="E62" s="16" t="n"/>
      <c r="F62" s="16" t="n"/>
      <c r="G62" s="17" t="n"/>
      <c r="H62" s="17" t="n"/>
      <c r="I62" s="17" t="n"/>
      <c r="J62" s="16" t="n"/>
      <c r="K62" s="16" t="n"/>
      <c r="L62" s="16" t="n"/>
      <c r="M62" s="17" t="n"/>
      <c r="N62" s="16" t="n"/>
      <c r="O62" s="17" t="n"/>
      <c r="P62" s="16" t="n"/>
      <c r="Q62" s="17" t="n"/>
      <c r="R62" s="16" t="n"/>
      <c r="S62" s="17" t="n"/>
      <c r="T62" s="17" t="n"/>
      <c r="U62" s="16" t="n"/>
      <c r="V62" s="18" t="n"/>
      <c r="W62" s="18" t="n"/>
      <c r="X62" s="19">
        <f>IF($A62="","",IF(OR($V62="",$V62=0),"No aplica",IF($W62="","Pendiente",IF($W62&gt;=$V62,"Pagada","Parcial"))))</f>
        <v/>
      </c>
      <c r="Y62" s="19">
        <f>IF($A62="","",IF(COUNTIFS(Documentación!$B$5:$B$304,$A62,Documentación!$D$5:$D$304,"Sí")=0,"Sin requisitos cargados",IF(COUNTIFS(Documentación!$B$5:$B$304,$A62,Documentación!$D$5:$D$304,"Sí",Documentación!$K$5:$K$304,"&lt;&gt;Validado")=0,"Completa","Pendiente")))</f>
        <v/>
      </c>
      <c r="Z62" s="20">
        <f>IF(OR($A62="",$G62=""),"",$G62-'Instrucciones'!$B$4)</f>
        <v/>
      </c>
      <c r="AA62" s="20">
        <f>IF(OR($A62="",$T62=""),"",$T62-'Instrucciones'!$B$4)</f>
        <v/>
      </c>
      <c r="AB62" s="19">
        <f>IF($A62="","",IF($AC62&lt;&gt;"Correcto","Revisar datos",IF($L62="Cancelada","Cancelado",IF($P62="Denegado","Denegado",IF(AND($P62="Aprobado",$T62&lt;&gt;"",$T62&lt;'Instrucciones'!$B$4,$H62&gt;='Instrucciones'!$B$4),"Permiso vencido",IF(AND($P62="Pendiente",$G62&lt;'Instrucciones'!$B$4,$H62&gt;='Instrucciones'!$B$4),"Rodaje sin aprobación",IF(AND($P62="Pendiente",$G62&gt;='Instrucciones'!$B$4,$Z62&lt;='Instrucciones'!$B$5),"Aprobación urgente",IF(AND($P62="Aprobado",$Y62="Pendiente"),"Documentación pendiente",IF(AND($P62="Aprobado",OR($X62="Pendiente",$X62="Parcial")),"Tasa pendiente",IF(AND($P62="Aprobado",$AA62&gt;=0,$AA62&lt;='Instrucciones'!$B$5),"Vence pronto",IF($H62&lt;'Instrucciones'!$B$4,"Rodaje finalizado","Sin alerta")))))))))))</f>
        <v/>
      </c>
      <c r="AC62" s="19">
        <f>IF($A62="","",IF(COUNTIF($A$5:$A$204,$A62)&gt;1,"ID duplicado",IF(OR($B62="",$C62="",$D62="",$G62="",$H62="",$L62="",$P62=""),"Faltan datos básicos",IF($H62&lt;$G62,"Fechas de rodaje incoherentes",IF(AND($I62&lt;&gt;"",$I62&gt;$G62),"Solicitud posterior al inicio",IF(AND($P62&lt;&gt;"Pendiente",$P62&lt;&gt;"",$Q62=""),"Falta fecha de decisión",IF(AND($P62="Pendiente",$Q62&lt;&gt;""),"Decisión y fecha incoherentes",IF(AND($S62&lt;&gt;"",$T62&lt;&gt;"",$T62&lt;$S62),"Vigencia incoherente",IF(AND($P62="Aprobado",OR($S62="",$T62="")),"Falta vigencia",IF(AND($P62="Aprobado",$S62&lt;&gt;"",$T62&lt;&gt;"",OR($G62&lt;$S62,$H62&gt;$T62)),"Rodaje fuera de vigencia",IF(AND($V62&lt;&gt;"",$W62&gt;$V62),"Pago superior a la previsión","Correcto"))))))))))</f>
        <v/>
      </c>
      <c r="AD62" s="16" t="n"/>
      <c r="AE62" s="17" t="n"/>
    </row>
    <row r="63">
      <c r="A63" s="16" t="n"/>
      <c r="B63" s="16" t="n"/>
      <c r="C63" s="16" t="n"/>
      <c r="D63" s="16" t="n"/>
      <c r="E63" s="16" t="n"/>
      <c r="F63" s="16" t="n"/>
      <c r="G63" s="17" t="n"/>
      <c r="H63" s="17" t="n"/>
      <c r="I63" s="17" t="n"/>
      <c r="J63" s="16" t="n"/>
      <c r="K63" s="16" t="n"/>
      <c r="L63" s="16" t="n"/>
      <c r="M63" s="17" t="n"/>
      <c r="N63" s="16" t="n"/>
      <c r="O63" s="17" t="n"/>
      <c r="P63" s="16" t="n"/>
      <c r="Q63" s="17" t="n"/>
      <c r="R63" s="16" t="n"/>
      <c r="S63" s="17" t="n"/>
      <c r="T63" s="17" t="n"/>
      <c r="U63" s="16" t="n"/>
      <c r="V63" s="18" t="n"/>
      <c r="W63" s="18" t="n"/>
      <c r="X63" s="19">
        <f>IF($A63="","",IF(OR($V63="",$V63=0),"No aplica",IF($W63="","Pendiente",IF($W63&gt;=$V63,"Pagada","Parcial"))))</f>
        <v/>
      </c>
      <c r="Y63" s="19">
        <f>IF($A63="","",IF(COUNTIFS(Documentación!$B$5:$B$304,$A63,Documentación!$D$5:$D$304,"Sí")=0,"Sin requisitos cargados",IF(COUNTIFS(Documentación!$B$5:$B$304,$A63,Documentación!$D$5:$D$304,"Sí",Documentación!$K$5:$K$304,"&lt;&gt;Validado")=0,"Completa","Pendiente")))</f>
        <v/>
      </c>
      <c r="Z63" s="20">
        <f>IF(OR($A63="",$G63=""),"",$G63-'Instrucciones'!$B$4)</f>
        <v/>
      </c>
      <c r="AA63" s="20">
        <f>IF(OR($A63="",$T63=""),"",$T63-'Instrucciones'!$B$4)</f>
        <v/>
      </c>
      <c r="AB63" s="19">
        <f>IF($A63="","",IF($AC63&lt;&gt;"Correcto","Revisar datos",IF($L63="Cancelada","Cancelado",IF($P63="Denegado","Denegado",IF(AND($P63="Aprobado",$T63&lt;&gt;"",$T63&lt;'Instrucciones'!$B$4,$H63&gt;='Instrucciones'!$B$4),"Permiso vencido",IF(AND($P63="Pendiente",$G63&lt;'Instrucciones'!$B$4,$H63&gt;='Instrucciones'!$B$4),"Rodaje sin aprobación",IF(AND($P63="Pendiente",$G63&gt;='Instrucciones'!$B$4,$Z63&lt;='Instrucciones'!$B$5),"Aprobación urgente",IF(AND($P63="Aprobado",$Y63="Pendiente"),"Documentación pendiente",IF(AND($P63="Aprobado",OR($X63="Pendiente",$X63="Parcial")),"Tasa pendiente",IF(AND($P63="Aprobado",$AA63&gt;=0,$AA63&lt;='Instrucciones'!$B$5),"Vence pronto",IF($H63&lt;'Instrucciones'!$B$4,"Rodaje finalizado","Sin alerta")))))))))))</f>
        <v/>
      </c>
      <c r="AC63" s="19">
        <f>IF($A63="","",IF(COUNTIF($A$5:$A$204,$A63)&gt;1,"ID duplicado",IF(OR($B63="",$C63="",$D63="",$G63="",$H63="",$L63="",$P63=""),"Faltan datos básicos",IF($H63&lt;$G63,"Fechas de rodaje incoherentes",IF(AND($I63&lt;&gt;"",$I63&gt;$G63),"Solicitud posterior al inicio",IF(AND($P63&lt;&gt;"Pendiente",$P63&lt;&gt;"",$Q63=""),"Falta fecha de decisión",IF(AND($P63="Pendiente",$Q63&lt;&gt;""),"Decisión y fecha incoherentes",IF(AND($S63&lt;&gt;"",$T63&lt;&gt;"",$T63&lt;$S63),"Vigencia incoherente",IF(AND($P63="Aprobado",OR($S63="",$T63="")),"Falta vigencia",IF(AND($P63="Aprobado",$S63&lt;&gt;"",$T63&lt;&gt;"",OR($G63&lt;$S63,$H63&gt;$T63)),"Rodaje fuera de vigencia",IF(AND($V63&lt;&gt;"",$W63&gt;$V63),"Pago superior a la previsión","Correcto"))))))))))</f>
        <v/>
      </c>
      <c r="AD63" s="16" t="n"/>
      <c r="AE63" s="17" t="n"/>
    </row>
    <row r="64">
      <c r="A64" s="16" t="n"/>
      <c r="B64" s="16" t="n"/>
      <c r="C64" s="16" t="n"/>
      <c r="D64" s="16" t="n"/>
      <c r="E64" s="16" t="n"/>
      <c r="F64" s="16" t="n"/>
      <c r="G64" s="17" t="n"/>
      <c r="H64" s="17" t="n"/>
      <c r="I64" s="17" t="n"/>
      <c r="J64" s="16" t="n"/>
      <c r="K64" s="16" t="n"/>
      <c r="L64" s="16" t="n"/>
      <c r="M64" s="17" t="n"/>
      <c r="N64" s="16" t="n"/>
      <c r="O64" s="17" t="n"/>
      <c r="P64" s="16" t="n"/>
      <c r="Q64" s="17" t="n"/>
      <c r="R64" s="16" t="n"/>
      <c r="S64" s="17" t="n"/>
      <c r="T64" s="17" t="n"/>
      <c r="U64" s="16" t="n"/>
      <c r="V64" s="18" t="n"/>
      <c r="W64" s="18" t="n"/>
      <c r="X64" s="19">
        <f>IF($A64="","",IF(OR($V64="",$V64=0),"No aplica",IF($W64="","Pendiente",IF($W64&gt;=$V64,"Pagada","Parcial"))))</f>
        <v/>
      </c>
      <c r="Y64" s="19">
        <f>IF($A64="","",IF(COUNTIFS(Documentación!$B$5:$B$304,$A64,Documentación!$D$5:$D$304,"Sí")=0,"Sin requisitos cargados",IF(COUNTIFS(Documentación!$B$5:$B$304,$A64,Documentación!$D$5:$D$304,"Sí",Documentación!$K$5:$K$304,"&lt;&gt;Validado")=0,"Completa","Pendiente")))</f>
        <v/>
      </c>
      <c r="Z64" s="20">
        <f>IF(OR($A64="",$G64=""),"",$G64-'Instrucciones'!$B$4)</f>
        <v/>
      </c>
      <c r="AA64" s="20">
        <f>IF(OR($A64="",$T64=""),"",$T64-'Instrucciones'!$B$4)</f>
        <v/>
      </c>
      <c r="AB64" s="19">
        <f>IF($A64="","",IF($AC64&lt;&gt;"Correcto","Revisar datos",IF($L64="Cancelada","Cancelado",IF($P64="Denegado","Denegado",IF(AND($P64="Aprobado",$T64&lt;&gt;"",$T64&lt;'Instrucciones'!$B$4,$H64&gt;='Instrucciones'!$B$4),"Permiso vencido",IF(AND($P64="Pendiente",$G64&lt;'Instrucciones'!$B$4,$H64&gt;='Instrucciones'!$B$4),"Rodaje sin aprobación",IF(AND($P64="Pendiente",$G64&gt;='Instrucciones'!$B$4,$Z64&lt;='Instrucciones'!$B$5),"Aprobación urgente",IF(AND($P64="Aprobado",$Y64="Pendiente"),"Documentación pendiente",IF(AND($P64="Aprobado",OR($X64="Pendiente",$X64="Parcial")),"Tasa pendiente",IF(AND($P64="Aprobado",$AA64&gt;=0,$AA64&lt;='Instrucciones'!$B$5),"Vence pronto",IF($H64&lt;'Instrucciones'!$B$4,"Rodaje finalizado","Sin alerta")))))))))))</f>
        <v/>
      </c>
      <c r="AC64" s="19">
        <f>IF($A64="","",IF(COUNTIF($A$5:$A$204,$A64)&gt;1,"ID duplicado",IF(OR($B64="",$C64="",$D64="",$G64="",$H64="",$L64="",$P64=""),"Faltan datos básicos",IF($H64&lt;$G64,"Fechas de rodaje incoherentes",IF(AND($I64&lt;&gt;"",$I64&gt;$G64),"Solicitud posterior al inicio",IF(AND($P64&lt;&gt;"Pendiente",$P64&lt;&gt;"",$Q64=""),"Falta fecha de decisión",IF(AND($P64="Pendiente",$Q64&lt;&gt;""),"Decisión y fecha incoherentes",IF(AND($S64&lt;&gt;"",$T64&lt;&gt;"",$T64&lt;$S64),"Vigencia incoherente",IF(AND($P64="Aprobado",OR($S64="",$T64="")),"Falta vigencia",IF(AND($P64="Aprobado",$S64&lt;&gt;"",$T64&lt;&gt;"",OR($G64&lt;$S64,$H64&gt;$T64)),"Rodaje fuera de vigencia",IF(AND($V64&lt;&gt;"",$W64&gt;$V64),"Pago superior a la previsión","Correcto"))))))))))</f>
        <v/>
      </c>
      <c r="AD64" s="16" t="n"/>
      <c r="AE64" s="17" t="n"/>
    </row>
    <row r="65">
      <c r="A65" s="16" t="n"/>
      <c r="B65" s="16" t="n"/>
      <c r="C65" s="16" t="n"/>
      <c r="D65" s="16" t="n"/>
      <c r="E65" s="16" t="n"/>
      <c r="F65" s="16" t="n"/>
      <c r="G65" s="17" t="n"/>
      <c r="H65" s="17" t="n"/>
      <c r="I65" s="17" t="n"/>
      <c r="J65" s="16" t="n"/>
      <c r="K65" s="16" t="n"/>
      <c r="L65" s="16" t="n"/>
      <c r="M65" s="17" t="n"/>
      <c r="N65" s="16" t="n"/>
      <c r="O65" s="17" t="n"/>
      <c r="P65" s="16" t="n"/>
      <c r="Q65" s="17" t="n"/>
      <c r="R65" s="16" t="n"/>
      <c r="S65" s="17" t="n"/>
      <c r="T65" s="17" t="n"/>
      <c r="U65" s="16" t="n"/>
      <c r="V65" s="18" t="n"/>
      <c r="W65" s="18" t="n"/>
      <c r="X65" s="19">
        <f>IF($A65="","",IF(OR($V65="",$V65=0),"No aplica",IF($W65="","Pendiente",IF($W65&gt;=$V65,"Pagada","Parcial"))))</f>
        <v/>
      </c>
      <c r="Y65" s="19">
        <f>IF($A65="","",IF(COUNTIFS(Documentación!$B$5:$B$304,$A65,Documentación!$D$5:$D$304,"Sí")=0,"Sin requisitos cargados",IF(COUNTIFS(Documentación!$B$5:$B$304,$A65,Documentación!$D$5:$D$304,"Sí",Documentación!$K$5:$K$304,"&lt;&gt;Validado")=0,"Completa","Pendiente")))</f>
        <v/>
      </c>
      <c r="Z65" s="20">
        <f>IF(OR($A65="",$G65=""),"",$G65-'Instrucciones'!$B$4)</f>
        <v/>
      </c>
      <c r="AA65" s="20">
        <f>IF(OR($A65="",$T65=""),"",$T65-'Instrucciones'!$B$4)</f>
        <v/>
      </c>
      <c r="AB65" s="19">
        <f>IF($A65="","",IF($AC65&lt;&gt;"Correcto","Revisar datos",IF($L65="Cancelada","Cancelado",IF($P65="Denegado","Denegado",IF(AND($P65="Aprobado",$T65&lt;&gt;"",$T65&lt;'Instrucciones'!$B$4,$H65&gt;='Instrucciones'!$B$4),"Permiso vencido",IF(AND($P65="Pendiente",$G65&lt;'Instrucciones'!$B$4,$H65&gt;='Instrucciones'!$B$4),"Rodaje sin aprobación",IF(AND($P65="Pendiente",$G65&gt;='Instrucciones'!$B$4,$Z65&lt;='Instrucciones'!$B$5),"Aprobación urgente",IF(AND($P65="Aprobado",$Y65="Pendiente"),"Documentación pendiente",IF(AND($P65="Aprobado",OR($X65="Pendiente",$X65="Parcial")),"Tasa pendiente",IF(AND($P65="Aprobado",$AA65&gt;=0,$AA65&lt;='Instrucciones'!$B$5),"Vence pronto",IF($H65&lt;'Instrucciones'!$B$4,"Rodaje finalizado","Sin alerta")))))))))))</f>
        <v/>
      </c>
      <c r="AC65" s="19">
        <f>IF($A65="","",IF(COUNTIF($A$5:$A$204,$A65)&gt;1,"ID duplicado",IF(OR($B65="",$C65="",$D65="",$G65="",$H65="",$L65="",$P65=""),"Faltan datos básicos",IF($H65&lt;$G65,"Fechas de rodaje incoherentes",IF(AND($I65&lt;&gt;"",$I65&gt;$G65),"Solicitud posterior al inicio",IF(AND($P65&lt;&gt;"Pendiente",$P65&lt;&gt;"",$Q65=""),"Falta fecha de decisión",IF(AND($P65="Pendiente",$Q65&lt;&gt;""),"Decisión y fecha incoherentes",IF(AND($S65&lt;&gt;"",$T65&lt;&gt;"",$T65&lt;$S65),"Vigencia incoherente",IF(AND($P65="Aprobado",OR($S65="",$T65="")),"Falta vigencia",IF(AND($P65="Aprobado",$S65&lt;&gt;"",$T65&lt;&gt;"",OR($G65&lt;$S65,$H65&gt;$T65)),"Rodaje fuera de vigencia",IF(AND($V65&lt;&gt;"",$W65&gt;$V65),"Pago superior a la previsión","Correcto"))))))))))</f>
        <v/>
      </c>
      <c r="AD65" s="16" t="n"/>
      <c r="AE65" s="17" t="n"/>
    </row>
    <row r="66">
      <c r="A66" s="16" t="n"/>
      <c r="B66" s="16" t="n"/>
      <c r="C66" s="16" t="n"/>
      <c r="D66" s="16" t="n"/>
      <c r="E66" s="16" t="n"/>
      <c r="F66" s="16" t="n"/>
      <c r="G66" s="17" t="n"/>
      <c r="H66" s="17" t="n"/>
      <c r="I66" s="17" t="n"/>
      <c r="J66" s="16" t="n"/>
      <c r="K66" s="16" t="n"/>
      <c r="L66" s="16" t="n"/>
      <c r="M66" s="17" t="n"/>
      <c r="N66" s="16" t="n"/>
      <c r="O66" s="17" t="n"/>
      <c r="P66" s="16" t="n"/>
      <c r="Q66" s="17" t="n"/>
      <c r="R66" s="16" t="n"/>
      <c r="S66" s="17" t="n"/>
      <c r="T66" s="17" t="n"/>
      <c r="U66" s="16" t="n"/>
      <c r="V66" s="18" t="n"/>
      <c r="W66" s="18" t="n"/>
      <c r="X66" s="19">
        <f>IF($A66="","",IF(OR($V66="",$V66=0),"No aplica",IF($W66="","Pendiente",IF($W66&gt;=$V66,"Pagada","Parcial"))))</f>
        <v/>
      </c>
      <c r="Y66" s="19">
        <f>IF($A66="","",IF(COUNTIFS(Documentación!$B$5:$B$304,$A66,Documentación!$D$5:$D$304,"Sí")=0,"Sin requisitos cargados",IF(COUNTIFS(Documentación!$B$5:$B$304,$A66,Documentación!$D$5:$D$304,"Sí",Documentación!$K$5:$K$304,"&lt;&gt;Validado")=0,"Completa","Pendiente")))</f>
        <v/>
      </c>
      <c r="Z66" s="20">
        <f>IF(OR($A66="",$G66=""),"",$G66-'Instrucciones'!$B$4)</f>
        <v/>
      </c>
      <c r="AA66" s="20">
        <f>IF(OR($A66="",$T66=""),"",$T66-'Instrucciones'!$B$4)</f>
        <v/>
      </c>
      <c r="AB66" s="19">
        <f>IF($A66="","",IF($AC66&lt;&gt;"Correcto","Revisar datos",IF($L66="Cancelada","Cancelado",IF($P66="Denegado","Denegado",IF(AND($P66="Aprobado",$T66&lt;&gt;"",$T66&lt;'Instrucciones'!$B$4,$H66&gt;='Instrucciones'!$B$4),"Permiso vencido",IF(AND($P66="Pendiente",$G66&lt;'Instrucciones'!$B$4,$H66&gt;='Instrucciones'!$B$4),"Rodaje sin aprobación",IF(AND($P66="Pendiente",$G66&gt;='Instrucciones'!$B$4,$Z66&lt;='Instrucciones'!$B$5),"Aprobación urgente",IF(AND($P66="Aprobado",$Y66="Pendiente"),"Documentación pendiente",IF(AND($P66="Aprobado",OR($X66="Pendiente",$X66="Parcial")),"Tasa pendiente",IF(AND($P66="Aprobado",$AA66&gt;=0,$AA66&lt;='Instrucciones'!$B$5),"Vence pronto",IF($H66&lt;'Instrucciones'!$B$4,"Rodaje finalizado","Sin alerta")))))))))))</f>
        <v/>
      </c>
      <c r="AC66" s="19">
        <f>IF($A66="","",IF(COUNTIF($A$5:$A$204,$A66)&gt;1,"ID duplicado",IF(OR($B66="",$C66="",$D66="",$G66="",$H66="",$L66="",$P66=""),"Faltan datos básicos",IF($H66&lt;$G66,"Fechas de rodaje incoherentes",IF(AND($I66&lt;&gt;"",$I66&gt;$G66),"Solicitud posterior al inicio",IF(AND($P66&lt;&gt;"Pendiente",$P66&lt;&gt;"",$Q66=""),"Falta fecha de decisión",IF(AND($P66="Pendiente",$Q66&lt;&gt;""),"Decisión y fecha incoherentes",IF(AND($S66&lt;&gt;"",$T66&lt;&gt;"",$T66&lt;$S66),"Vigencia incoherente",IF(AND($P66="Aprobado",OR($S66="",$T66="")),"Falta vigencia",IF(AND($P66="Aprobado",$S66&lt;&gt;"",$T66&lt;&gt;"",OR($G66&lt;$S66,$H66&gt;$T66)),"Rodaje fuera de vigencia",IF(AND($V66&lt;&gt;"",$W66&gt;$V66),"Pago superior a la previsión","Correcto"))))))))))</f>
        <v/>
      </c>
      <c r="AD66" s="16" t="n"/>
      <c r="AE66" s="17" t="n"/>
    </row>
    <row r="67">
      <c r="A67" s="16" t="n"/>
      <c r="B67" s="16" t="n"/>
      <c r="C67" s="16" t="n"/>
      <c r="D67" s="16" t="n"/>
      <c r="E67" s="16" t="n"/>
      <c r="F67" s="16" t="n"/>
      <c r="G67" s="17" t="n"/>
      <c r="H67" s="17" t="n"/>
      <c r="I67" s="17" t="n"/>
      <c r="J67" s="16" t="n"/>
      <c r="K67" s="16" t="n"/>
      <c r="L67" s="16" t="n"/>
      <c r="M67" s="17" t="n"/>
      <c r="N67" s="16" t="n"/>
      <c r="O67" s="17" t="n"/>
      <c r="P67" s="16" t="n"/>
      <c r="Q67" s="17" t="n"/>
      <c r="R67" s="16" t="n"/>
      <c r="S67" s="17" t="n"/>
      <c r="T67" s="17" t="n"/>
      <c r="U67" s="16" t="n"/>
      <c r="V67" s="18" t="n"/>
      <c r="W67" s="18" t="n"/>
      <c r="X67" s="19">
        <f>IF($A67="","",IF(OR($V67="",$V67=0),"No aplica",IF($W67="","Pendiente",IF($W67&gt;=$V67,"Pagada","Parcial"))))</f>
        <v/>
      </c>
      <c r="Y67" s="19">
        <f>IF($A67="","",IF(COUNTIFS(Documentación!$B$5:$B$304,$A67,Documentación!$D$5:$D$304,"Sí")=0,"Sin requisitos cargados",IF(COUNTIFS(Documentación!$B$5:$B$304,$A67,Documentación!$D$5:$D$304,"Sí",Documentación!$K$5:$K$304,"&lt;&gt;Validado")=0,"Completa","Pendiente")))</f>
        <v/>
      </c>
      <c r="Z67" s="20">
        <f>IF(OR($A67="",$G67=""),"",$G67-'Instrucciones'!$B$4)</f>
        <v/>
      </c>
      <c r="AA67" s="20">
        <f>IF(OR($A67="",$T67=""),"",$T67-'Instrucciones'!$B$4)</f>
        <v/>
      </c>
      <c r="AB67" s="19">
        <f>IF($A67="","",IF($AC67&lt;&gt;"Correcto","Revisar datos",IF($L67="Cancelada","Cancelado",IF($P67="Denegado","Denegado",IF(AND($P67="Aprobado",$T67&lt;&gt;"",$T67&lt;'Instrucciones'!$B$4,$H67&gt;='Instrucciones'!$B$4),"Permiso vencido",IF(AND($P67="Pendiente",$G67&lt;'Instrucciones'!$B$4,$H67&gt;='Instrucciones'!$B$4),"Rodaje sin aprobación",IF(AND($P67="Pendiente",$G67&gt;='Instrucciones'!$B$4,$Z67&lt;='Instrucciones'!$B$5),"Aprobación urgente",IF(AND($P67="Aprobado",$Y67="Pendiente"),"Documentación pendiente",IF(AND($P67="Aprobado",OR($X67="Pendiente",$X67="Parcial")),"Tasa pendiente",IF(AND($P67="Aprobado",$AA67&gt;=0,$AA67&lt;='Instrucciones'!$B$5),"Vence pronto",IF($H67&lt;'Instrucciones'!$B$4,"Rodaje finalizado","Sin alerta")))))))))))</f>
        <v/>
      </c>
      <c r="AC67" s="19">
        <f>IF($A67="","",IF(COUNTIF($A$5:$A$204,$A67)&gt;1,"ID duplicado",IF(OR($B67="",$C67="",$D67="",$G67="",$H67="",$L67="",$P67=""),"Faltan datos básicos",IF($H67&lt;$G67,"Fechas de rodaje incoherentes",IF(AND($I67&lt;&gt;"",$I67&gt;$G67),"Solicitud posterior al inicio",IF(AND($P67&lt;&gt;"Pendiente",$P67&lt;&gt;"",$Q67=""),"Falta fecha de decisión",IF(AND($P67="Pendiente",$Q67&lt;&gt;""),"Decisión y fecha incoherentes",IF(AND($S67&lt;&gt;"",$T67&lt;&gt;"",$T67&lt;$S67),"Vigencia incoherente",IF(AND($P67="Aprobado",OR($S67="",$T67="")),"Falta vigencia",IF(AND($P67="Aprobado",$S67&lt;&gt;"",$T67&lt;&gt;"",OR($G67&lt;$S67,$H67&gt;$T67)),"Rodaje fuera de vigencia",IF(AND($V67&lt;&gt;"",$W67&gt;$V67),"Pago superior a la previsión","Correcto"))))))))))</f>
        <v/>
      </c>
      <c r="AD67" s="16" t="n"/>
      <c r="AE67" s="17" t="n"/>
    </row>
    <row r="68">
      <c r="A68" s="16" t="n"/>
      <c r="B68" s="16" t="n"/>
      <c r="C68" s="16" t="n"/>
      <c r="D68" s="16" t="n"/>
      <c r="E68" s="16" t="n"/>
      <c r="F68" s="16" t="n"/>
      <c r="G68" s="17" t="n"/>
      <c r="H68" s="17" t="n"/>
      <c r="I68" s="17" t="n"/>
      <c r="J68" s="16" t="n"/>
      <c r="K68" s="16" t="n"/>
      <c r="L68" s="16" t="n"/>
      <c r="M68" s="17" t="n"/>
      <c r="N68" s="16" t="n"/>
      <c r="O68" s="17" t="n"/>
      <c r="P68" s="16" t="n"/>
      <c r="Q68" s="17" t="n"/>
      <c r="R68" s="16" t="n"/>
      <c r="S68" s="17" t="n"/>
      <c r="T68" s="17" t="n"/>
      <c r="U68" s="16" t="n"/>
      <c r="V68" s="18" t="n"/>
      <c r="W68" s="18" t="n"/>
      <c r="X68" s="19">
        <f>IF($A68="","",IF(OR($V68="",$V68=0),"No aplica",IF($W68="","Pendiente",IF($W68&gt;=$V68,"Pagada","Parcial"))))</f>
        <v/>
      </c>
      <c r="Y68" s="19">
        <f>IF($A68="","",IF(COUNTIFS(Documentación!$B$5:$B$304,$A68,Documentación!$D$5:$D$304,"Sí")=0,"Sin requisitos cargados",IF(COUNTIFS(Documentación!$B$5:$B$304,$A68,Documentación!$D$5:$D$304,"Sí",Documentación!$K$5:$K$304,"&lt;&gt;Validado")=0,"Completa","Pendiente")))</f>
        <v/>
      </c>
      <c r="Z68" s="20">
        <f>IF(OR($A68="",$G68=""),"",$G68-'Instrucciones'!$B$4)</f>
        <v/>
      </c>
      <c r="AA68" s="20">
        <f>IF(OR($A68="",$T68=""),"",$T68-'Instrucciones'!$B$4)</f>
        <v/>
      </c>
      <c r="AB68" s="19">
        <f>IF($A68="","",IF($AC68&lt;&gt;"Correcto","Revisar datos",IF($L68="Cancelada","Cancelado",IF($P68="Denegado","Denegado",IF(AND($P68="Aprobado",$T68&lt;&gt;"",$T68&lt;'Instrucciones'!$B$4,$H68&gt;='Instrucciones'!$B$4),"Permiso vencido",IF(AND($P68="Pendiente",$G68&lt;'Instrucciones'!$B$4,$H68&gt;='Instrucciones'!$B$4),"Rodaje sin aprobación",IF(AND($P68="Pendiente",$G68&gt;='Instrucciones'!$B$4,$Z68&lt;='Instrucciones'!$B$5),"Aprobación urgente",IF(AND($P68="Aprobado",$Y68="Pendiente"),"Documentación pendiente",IF(AND($P68="Aprobado",OR($X68="Pendiente",$X68="Parcial")),"Tasa pendiente",IF(AND($P68="Aprobado",$AA68&gt;=0,$AA68&lt;='Instrucciones'!$B$5),"Vence pronto",IF($H68&lt;'Instrucciones'!$B$4,"Rodaje finalizado","Sin alerta")))))))))))</f>
        <v/>
      </c>
      <c r="AC68" s="19">
        <f>IF($A68="","",IF(COUNTIF($A$5:$A$204,$A68)&gt;1,"ID duplicado",IF(OR($B68="",$C68="",$D68="",$G68="",$H68="",$L68="",$P68=""),"Faltan datos básicos",IF($H68&lt;$G68,"Fechas de rodaje incoherentes",IF(AND($I68&lt;&gt;"",$I68&gt;$G68),"Solicitud posterior al inicio",IF(AND($P68&lt;&gt;"Pendiente",$P68&lt;&gt;"",$Q68=""),"Falta fecha de decisión",IF(AND($P68="Pendiente",$Q68&lt;&gt;""),"Decisión y fecha incoherentes",IF(AND($S68&lt;&gt;"",$T68&lt;&gt;"",$T68&lt;$S68),"Vigencia incoherente",IF(AND($P68="Aprobado",OR($S68="",$T68="")),"Falta vigencia",IF(AND($P68="Aprobado",$S68&lt;&gt;"",$T68&lt;&gt;"",OR($G68&lt;$S68,$H68&gt;$T68)),"Rodaje fuera de vigencia",IF(AND($V68&lt;&gt;"",$W68&gt;$V68),"Pago superior a la previsión","Correcto"))))))))))</f>
        <v/>
      </c>
      <c r="AD68" s="16" t="n"/>
      <c r="AE68" s="17" t="n"/>
    </row>
    <row r="69">
      <c r="A69" s="16" t="n"/>
      <c r="B69" s="16" t="n"/>
      <c r="C69" s="16" t="n"/>
      <c r="D69" s="16" t="n"/>
      <c r="E69" s="16" t="n"/>
      <c r="F69" s="16" t="n"/>
      <c r="G69" s="17" t="n"/>
      <c r="H69" s="17" t="n"/>
      <c r="I69" s="17" t="n"/>
      <c r="J69" s="16" t="n"/>
      <c r="K69" s="16" t="n"/>
      <c r="L69" s="16" t="n"/>
      <c r="M69" s="17" t="n"/>
      <c r="N69" s="16" t="n"/>
      <c r="O69" s="17" t="n"/>
      <c r="P69" s="16" t="n"/>
      <c r="Q69" s="17" t="n"/>
      <c r="R69" s="16" t="n"/>
      <c r="S69" s="17" t="n"/>
      <c r="T69" s="17" t="n"/>
      <c r="U69" s="16" t="n"/>
      <c r="V69" s="18" t="n"/>
      <c r="W69" s="18" t="n"/>
      <c r="X69" s="19">
        <f>IF($A69="","",IF(OR($V69="",$V69=0),"No aplica",IF($W69="","Pendiente",IF($W69&gt;=$V69,"Pagada","Parcial"))))</f>
        <v/>
      </c>
      <c r="Y69" s="19">
        <f>IF($A69="","",IF(COUNTIFS(Documentación!$B$5:$B$304,$A69,Documentación!$D$5:$D$304,"Sí")=0,"Sin requisitos cargados",IF(COUNTIFS(Documentación!$B$5:$B$304,$A69,Documentación!$D$5:$D$304,"Sí",Documentación!$K$5:$K$304,"&lt;&gt;Validado")=0,"Completa","Pendiente")))</f>
        <v/>
      </c>
      <c r="Z69" s="20">
        <f>IF(OR($A69="",$G69=""),"",$G69-'Instrucciones'!$B$4)</f>
        <v/>
      </c>
      <c r="AA69" s="20">
        <f>IF(OR($A69="",$T69=""),"",$T69-'Instrucciones'!$B$4)</f>
        <v/>
      </c>
      <c r="AB69" s="19">
        <f>IF($A69="","",IF($AC69&lt;&gt;"Correcto","Revisar datos",IF($L69="Cancelada","Cancelado",IF($P69="Denegado","Denegado",IF(AND($P69="Aprobado",$T69&lt;&gt;"",$T69&lt;'Instrucciones'!$B$4,$H69&gt;='Instrucciones'!$B$4),"Permiso vencido",IF(AND($P69="Pendiente",$G69&lt;'Instrucciones'!$B$4,$H69&gt;='Instrucciones'!$B$4),"Rodaje sin aprobación",IF(AND($P69="Pendiente",$G69&gt;='Instrucciones'!$B$4,$Z69&lt;='Instrucciones'!$B$5),"Aprobación urgente",IF(AND($P69="Aprobado",$Y69="Pendiente"),"Documentación pendiente",IF(AND($P69="Aprobado",OR($X69="Pendiente",$X69="Parcial")),"Tasa pendiente",IF(AND($P69="Aprobado",$AA69&gt;=0,$AA69&lt;='Instrucciones'!$B$5),"Vence pronto",IF($H69&lt;'Instrucciones'!$B$4,"Rodaje finalizado","Sin alerta")))))))))))</f>
        <v/>
      </c>
      <c r="AC69" s="19">
        <f>IF($A69="","",IF(COUNTIF($A$5:$A$204,$A69)&gt;1,"ID duplicado",IF(OR($B69="",$C69="",$D69="",$G69="",$H69="",$L69="",$P69=""),"Faltan datos básicos",IF($H69&lt;$G69,"Fechas de rodaje incoherentes",IF(AND($I69&lt;&gt;"",$I69&gt;$G69),"Solicitud posterior al inicio",IF(AND($P69&lt;&gt;"Pendiente",$P69&lt;&gt;"",$Q69=""),"Falta fecha de decisión",IF(AND($P69="Pendiente",$Q69&lt;&gt;""),"Decisión y fecha incoherentes",IF(AND($S69&lt;&gt;"",$T69&lt;&gt;"",$T69&lt;$S69),"Vigencia incoherente",IF(AND($P69="Aprobado",OR($S69="",$T69="")),"Falta vigencia",IF(AND($P69="Aprobado",$S69&lt;&gt;"",$T69&lt;&gt;"",OR($G69&lt;$S69,$H69&gt;$T69)),"Rodaje fuera de vigencia",IF(AND($V69&lt;&gt;"",$W69&gt;$V69),"Pago superior a la previsión","Correcto"))))))))))</f>
        <v/>
      </c>
      <c r="AD69" s="16" t="n"/>
      <c r="AE69" s="17" t="n"/>
    </row>
    <row r="70">
      <c r="A70" s="16" t="n"/>
      <c r="B70" s="16" t="n"/>
      <c r="C70" s="16" t="n"/>
      <c r="D70" s="16" t="n"/>
      <c r="E70" s="16" t="n"/>
      <c r="F70" s="16" t="n"/>
      <c r="G70" s="17" t="n"/>
      <c r="H70" s="17" t="n"/>
      <c r="I70" s="17" t="n"/>
      <c r="J70" s="16" t="n"/>
      <c r="K70" s="16" t="n"/>
      <c r="L70" s="16" t="n"/>
      <c r="M70" s="17" t="n"/>
      <c r="N70" s="16" t="n"/>
      <c r="O70" s="17" t="n"/>
      <c r="P70" s="16" t="n"/>
      <c r="Q70" s="17" t="n"/>
      <c r="R70" s="16" t="n"/>
      <c r="S70" s="17" t="n"/>
      <c r="T70" s="17" t="n"/>
      <c r="U70" s="16" t="n"/>
      <c r="V70" s="18" t="n"/>
      <c r="W70" s="18" t="n"/>
      <c r="X70" s="19">
        <f>IF($A70="","",IF(OR($V70="",$V70=0),"No aplica",IF($W70="","Pendiente",IF($W70&gt;=$V70,"Pagada","Parcial"))))</f>
        <v/>
      </c>
      <c r="Y70" s="19">
        <f>IF($A70="","",IF(COUNTIFS(Documentación!$B$5:$B$304,$A70,Documentación!$D$5:$D$304,"Sí")=0,"Sin requisitos cargados",IF(COUNTIFS(Documentación!$B$5:$B$304,$A70,Documentación!$D$5:$D$304,"Sí",Documentación!$K$5:$K$304,"&lt;&gt;Validado")=0,"Completa","Pendiente")))</f>
        <v/>
      </c>
      <c r="Z70" s="20">
        <f>IF(OR($A70="",$G70=""),"",$G70-'Instrucciones'!$B$4)</f>
        <v/>
      </c>
      <c r="AA70" s="20">
        <f>IF(OR($A70="",$T70=""),"",$T70-'Instrucciones'!$B$4)</f>
        <v/>
      </c>
      <c r="AB70" s="19">
        <f>IF($A70="","",IF($AC70&lt;&gt;"Correcto","Revisar datos",IF($L70="Cancelada","Cancelado",IF($P70="Denegado","Denegado",IF(AND($P70="Aprobado",$T70&lt;&gt;"",$T70&lt;'Instrucciones'!$B$4,$H70&gt;='Instrucciones'!$B$4),"Permiso vencido",IF(AND($P70="Pendiente",$G70&lt;'Instrucciones'!$B$4,$H70&gt;='Instrucciones'!$B$4),"Rodaje sin aprobación",IF(AND($P70="Pendiente",$G70&gt;='Instrucciones'!$B$4,$Z70&lt;='Instrucciones'!$B$5),"Aprobación urgente",IF(AND($P70="Aprobado",$Y70="Pendiente"),"Documentación pendiente",IF(AND($P70="Aprobado",OR($X70="Pendiente",$X70="Parcial")),"Tasa pendiente",IF(AND($P70="Aprobado",$AA70&gt;=0,$AA70&lt;='Instrucciones'!$B$5),"Vence pronto",IF($H70&lt;'Instrucciones'!$B$4,"Rodaje finalizado","Sin alerta")))))))))))</f>
        <v/>
      </c>
      <c r="AC70" s="19">
        <f>IF($A70="","",IF(COUNTIF($A$5:$A$204,$A70)&gt;1,"ID duplicado",IF(OR($B70="",$C70="",$D70="",$G70="",$H70="",$L70="",$P70=""),"Faltan datos básicos",IF($H70&lt;$G70,"Fechas de rodaje incoherentes",IF(AND($I70&lt;&gt;"",$I70&gt;$G70),"Solicitud posterior al inicio",IF(AND($P70&lt;&gt;"Pendiente",$P70&lt;&gt;"",$Q70=""),"Falta fecha de decisión",IF(AND($P70="Pendiente",$Q70&lt;&gt;""),"Decisión y fecha incoherentes",IF(AND($S70&lt;&gt;"",$T70&lt;&gt;"",$T70&lt;$S70),"Vigencia incoherente",IF(AND($P70="Aprobado",OR($S70="",$T70="")),"Falta vigencia",IF(AND($P70="Aprobado",$S70&lt;&gt;"",$T70&lt;&gt;"",OR($G70&lt;$S70,$H70&gt;$T70)),"Rodaje fuera de vigencia",IF(AND($V70&lt;&gt;"",$W70&gt;$V70),"Pago superior a la previsión","Correcto"))))))))))</f>
        <v/>
      </c>
      <c r="AD70" s="16" t="n"/>
      <c r="AE70" s="17" t="n"/>
    </row>
    <row r="71">
      <c r="A71" s="16" t="n"/>
      <c r="B71" s="16" t="n"/>
      <c r="C71" s="16" t="n"/>
      <c r="D71" s="16" t="n"/>
      <c r="E71" s="16" t="n"/>
      <c r="F71" s="16" t="n"/>
      <c r="G71" s="17" t="n"/>
      <c r="H71" s="17" t="n"/>
      <c r="I71" s="17" t="n"/>
      <c r="J71" s="16" t="n"/>
      <c r="K71" s="16" t="n"/>
      <c r="L71" s="16" t="n"/>
      <c r="M71" s="17" t="n"/>
      <c r="N71" s="16" t="n"/>
      <c r="O71" s="17" t="n"/>
      <c r="P71" s="16" t="n"/>
      <c r="Q71" s="17" t="n"/>
      <c r="R71" s="16" t="n"/>
      <c r="S71" s="17" t="n"/>
      <c r="T71" s="17" t="n"/>
      <c r="U71" s="16" t="n"/>
      <c r="V71" s="18" t="n"/>
      <c r="W71" s="18" t="n"/>
      <c r="X71" s="19">
        <f>IF($A71="","",IF(OR($V71="",$V71=0),"No aplica",IF($W71="","Pendiente",IF($W71&gt;=$V71,"Pagada","Parcial"))))</f>
        <v/>
      </c>
      <c r="Y71" s="19">
        <f>IF($A71="","",IF(COUNTIFS(Documentación!$B$5:$B$304,$A71,Documentación!$D$5:$D$304,"Sí")=0,"Sin requisitos cargados",IF(COUNTIFS(Documentación!$B$5:$B$304,$A71,Documentación!$D$5:$D$304,"Sí",Documentación!$K$5:$K$304,"&lt;&gt;Validado")=0,"Completa","Pendiente")))</f>
        <v/>
      </c>
      <c r="Z71" s="20">
        <f>IF(OR($A71="",$G71=""),"",$G71-'Instrucciones'!$B$4)</f>
        <v/>
      </c>
      <c r="AA71" s="20">
        <f>IF(OR($A71="",$T71=""),"",$T71-'Instrucciones'!$B$4)</f>
        <v/>
      </c>
      <c r="AB71" s="19">
        <f>IF($A71="","",IF($AC71&lt;&gt;"Correcto","Revisar datos",IF($L71="Cancelada","Cancelado",IF($P71="Denegado","Denegado",IF(AND($P71="Aprobado",$T71&lt;&gt;"",$T71&lt;'Instrucciones'!$B$4,$H71&gt;='Instrucciones'!$B$4),"Permiso vencido",IF(AND($P71="Pendiente",$G71&lt;'Instrucciones'!$B$4,$H71&gt;='Instrucciones'!$B$4),"Rodaje sin aprobación",IF(AND($P71="Pendiente",$G71&gt;='Instrucciones'!$B$4,$Z71&lt;='Instrucciones'!$B$5),"Aprobación urgente",IF(AND($P71="Aprobado",$Y71="Pendiente"),"Documentación pendiente",IF(AND($P71="Aprobado",OR($X71="Pendiente",$X71="Parcial")),"Tasa pendiente",IF(AND($P71="Aprobado",$AA71&gt;=0,$AA71&lt;='Instrucciones'!$B$5),"Vence pronto",IF($H71&lt;'Instrucciones'!$B$4,"Rodaje finalizado","Sin alerta")))))))))))</f>
        <v/>
      </c>
      <c r="AC71" s="19">
        <f>IF($A71="","",IF(COUNTIF($A$5:$A$204,$A71)&gt;1,"ID duplicado",IF(OR($B71="",$C71="",$D71="",$G71="",$H71="",$L71="",$P71=""),"Faltan datos básicos",IF($H71&lt;$G71,"Fechas de rodaje incoherentes",IF(AND($I71&lt;&gt;"",$I71&gt;$G71),"Solicitud posterior al inicio",IF(AND($P71&lt;&gt;"Pendiente",$P71&lt;&gt;"",$Q71=""),"Falta fecha de decisión",IF(AND($P71="Pendiente",$Q71&lt;&gt;""),"Decisión y fecha incoherentes",IF(AND($S71&lt;&gt;"",$T71&lt;&gt;"",$T71&lt;$S71),"Vigencia incoherente",IF(AND($P71="Aprobado",OR($S71="",$T71="")),"Falta vigencia",IF(AND($P71="Aprobado",$S71&lt;&gt;"",$T71&lt;&gt;"",OR($G71&lt;$S71,$H71&gt;$T71)),"Rodaje fuera de vigencia",IF(AND($V71&lt;&gt;"",$W71&gt;$V71),"Pago superior a la previsión","Correcto"))))))))))</f>
        <v/>
      </c>
      <c r="AD71" s="16" t="n"/>
      <c r="AE71" s="17" t="n"/>
    </row>
    <row r="72">
      <c r="A72" s="16" t="n"/>
      <c r="B72" s="16" t="n"/>
      <c r="C72" s="16" t="n"/>
      <c r="D72" s="16" t="n"/>
      <c r="E72" s="16" t="n"/>
      <c r="F72" s="16" t="n"/>
      <c r="G72" s="17" t="n"/>
      <c r="H72" s="17" t="n"/>
      <c r="I72" s="17" t="n"/>
      <c r="J72" s="16" t="n"/>
      <c r="K72" s="16" t="n"/>
      <c r="L72" s="16" t="n"/>
      <c r="M72" s="17" t="n"/>
      <c r="N72" s="16" t="n"/>
      <c r="O72" s="17" t="n"/>
      <c r="P72" s="16" t="n"/>
      <c r="Q72" s="17" t="n"/>
      <c r="R72" s="16" t="n"/>
      <c r="S72" s="17" t="n"/>
      <c r="T72" s="17" t="n"/>
      <c r="U72" s="16" t="n"/>
      <c r="V72" s="18" t="n"/>
      <c r="W72" s="18" t="n"/>
      <c r="X72" s="19">
        <f>IF($A72="","",IF(OR($V72="",$V72=0),"No aplica",IF($W72="","Pendiente",IF($W72&gt;=$V72,"Pagada","Parcial"))))</f>
        <v/>
      </c>
      <c r="Y72" s="19">
        <f>IF($A72="","",IF(COUNTIFS(Documentación!$B$5:$B$304,$A72,Documentación!$D$5:$D$304,"Sí")=0,"Sin requisitos cargados",IF(COUNTIFS(Documentación!$B$5:$B$304,$A72,Documentación!$D$5:$D$304,"Sí",Documentación!$K$5:$K$304,"&lt;&gt;Validado")=0,"Completa","Pendiente")))</f>
        <v/>
      </c>
      <c r="Z72" s="20">
        <f>IF(OR($A72="",$G72=""),"",$G72-'Instrucciones'!$B$4)</f>
        <v/>
      </c>
      <c r="AA72" s="20">
        <f>IF(OR($A72="",$T72=""),"",$T72-'Instrucciones'!$B$4)</f>
        <v/>
      </c>
      <c r="AB72" s="19">
        <f>IF($A72="","",IF($AC72&lt;&gt;"Correcto","Revisar datos",IF($L72="Cancelada","Cancelado",IF($P72="Denegado","Denegado",IF(AND($P72="Aprobado",$T72&lt;&gt;"",$T72&lt;'Instrucciones'!$B$4,$H72&gt;='Instrucciones'!$B$4),"Permiso vencido",IF(AND($P72="Pendiente",$G72&lt;'Instrucciones'!$B$4,$H72&gt;='Instrucciones'!$B$4),"Rodaje sin aprobación",IF(AND($P72="Pendiente",$G72&gt;='Instrucciones'!$B$4,$Z72&lt;='Instrucciones'!$B$5),"Aprobación urgente",IF(AND($P72="Aprobado",$Y72="Pendiente"),"Documentación pendiente",IF(AND($P72="Aprobado",OR($X72="Pendiente",$X72="Parcial")),"Tasa pendiente",IF(AND($P72="Aprobado",$AA72&gt;=0,$AA72&lt;='Instrucciones'!$B$5),"Vence pronto",IF($H72&lt;'Instrucciones'!$B$4,"Rodaje finalizado","Sin alerta")))))))))))</f>
        <v/>
      </c>
      <c r="AC72" s="19">
        <f>IF($A72="","",IF(COUNTIF($A$5:$A$204,$A72)&gt;1,"ID duplicado",IF(OR($B72="",$C72="",$D72="",$G72="",$H72="",$L72="",$P72=""),"Faltan datos básicos",IF($H72&lt;$G72,"Fechas de rodaje incoherentes",IF(AND($I72&lt;&gt;"",$I72&gt;$G72),"Solicitud posterior al inicio",IF(AND($P72&lt;&gt;"Pendiente",$P72&lt;&gt;"",$Q72=""),"Falta fecha de decisión",IF(AND($P72="Pendiente",$Q72&lt;&gt;""),"Decisión y fecha incoherentes",IF(AND($S72&lt;&gt;"",$T72&lt;&gt;"",$T72&lt;$S72),"Vigencia incoherente",IF(AND($P72="Aprobado",OR($S72="",$T72="")),"Falta vigencia",IF(AND($P72="Aprobado",$S72&lt;&gt;"",$T72&lt;&gt;"",OR($G72&lt;$S72,$H72&gt;$T72)),"Rodaje fuera de vigencia",IF(AND($V72&lt;&gt;"",$W72&gt;$V72),"Pago superior a la previsión","Correcto"))))))))))</f>
        <v/>
      </c>
      <c r="AD72" s="16" t="n"/>
      <c r="AE72" s="17" t="n"/>
    </row>
    <row r="73">
      <c r="A73" s="16" t="n"/>
      <c r="B73" s="16" t="n"/>
      <c r="C73" s="16" t="n"/>
      <c r="D73" s="16" t="n"/>
      <c r="E73" s="16" t="n"/>
      <c r="F73" s="16" t="n"/>
      <c r="G73" s="17" t="n"/>
      <c r="H73" s="17" t="n"/>
      <c r="I73" s="17" t="n"/>
      <c r="J73" s="16" t="n"/>
      <c r="K73" s="16" t="n"/>
      <c r="L73" s="16" t="n"/>
      <c r="M73" s="17" t="n"/>
      <c r="N73" s="16" t="n"/>
      <c r="O73" s="17" t="n"/>
      <c r="P73" s="16" t="n"/>
      <c r="Q73" s="17" t="n"/>
      <c r="R73" s="16" t="n"/>
      <c r="S73" s="17" t="n"/>
      <c r="T73" s="17" t="n"/>
      <c r="U73" s="16" t="n"/>
      <c r="V73" s="18" t="n"/>
      <c r="W73" s="18" t="n"/>
      <c r="X73" s="19">
        <f>IF($A73="","",IF(OR($V73="",$V73=0),"No aplica",IF($W73="","Pendiente",IF($W73&gt;=$V73,"Pagada","Parcial"))))</f>
        <v/>
      </c>
      <c r="Y73" s="19">
        <f>IF($A73="","",IF(COUNTIFS(Documentación!$B$5:$B$304,$A73,Documentación!$D$5:$D$304,"Sí")=0,"Sin requisitos cargados",IF(COUNTIFS(Documentación!$B$5:$B$304,$A73,Documentación!$D$5:$D$304,"Sí",Documentación!$K$5:$K$304,"&lt;&gt;Validado")=0,"Completa","Pendiente")))</f>
        <v/>
      </c>
      <c r="Z73" s="20">
        <f>IF(OR($A73="",$G73=""),"",$G73-'Instrucciones'!$B$4)</f>
        <v/>
      </c>
      <c r="AA73" s="20">
        <f>IF(OR($A73="",$T73=""),"",$T73-'Instrucciones'!$B$4)</f>
        <v/>
      </c>
      <c r="AB73" s="19">
        <f>IF($A73="","",IF($AC73&lt;&gt;"Correcto","Revisar datos",IF($L73="Cancelada","Cancelado",IF($P73="Denegado","Denegado",IF(AND($P73="Aprobado",$T73&lt;&gt;"",$T73&lt;'Instrucciones'!$B$4,$H73&gt;='Instrucciones'!$B$4),"Permiso vencido",IF(AND($P73="Pendiente",$G73&lt;'Instrucciones'!$B$4,$H73&gt;='Instrucciones'!$B$4),"Rodaje sin aprobación",IF(AND($P73="Pendiente",$G73&gt;='Instrucciones'!$B$4,$Z73&lt;='Instrucciones'!$B$5),"Aprobación urgente",IF(AND($P73="Aprobado",$Y73="Pendiente"),"Documentación pendiente",IF(AND($P73="Aprobado",OR($X73="Pendiente",$X73="Parcial")),"Tasa pendiente",IF(AND($P73="Aprobado",$AA73&gt;=0,$AA73&lt;='Instrucciones'!$B$5),"Vence pronto",IF($H73&lt;'Instrucciones'!$B$4,"Rodaje finalizado","Sin alerta")))))))))))</f>
        <v/>
      </c>
      <c r="AC73" s="19">
        <f>IF($A73="","",IF(COUNTIF($A$5:$A$204,$A73)&gt;1,"ID duplicado",IF(OR($B73="",$C73="",$D73="",$G73="",$H73="",$L73="",$P73=""),"Faltan datos básicos",IF($H73&lt;$G73,"Fechas de rodaje incoherentes",IF(AND($I73&lt;&gt;"",$I73&gt;$G73),"Solicitud posterior al inicio",IF(AND($P73&lt;&gt;"Pendiente",$P73&lt;&gt;"",$Q73=""),"Falta fecha de decisión",IF(AND($P73="Pendiente",$Q73&lt;&gt;""),"Decisión y fecha incoherentes",IF(AND($S73&lt;&gt;"",$T73&lt;&gt;"",$T73&lt;$S73),"Vigencia incoherente",IF(AND($P73="Aprobado",OR($S73="",$T73="")),"Falta vigencia",IF(AND($P73="Aprobado",$S73&lt;&gt;"",$T73&lt;&gt;"",OR($G73&lt;$S73,$H73&gt;$T73)),"Rodaje fuera de vigencia",IF(AND($V73&lt;&gt;"",$W73&gt;$V73),"Pago superior a la previsión","Correcto"))))))))))</f>
        <v/>
      </c>
      <c r="AD73" s="16" t="n"/>
      <c r="AE73" s="17" t="n"/>
    </row>
    <row r="74">
      <c r="A74" s="16" t="n"/>
      <c r="B74" s="16" t="n"/>
      <c r="C74" s="16" t="n"/>
      <c r="D74" s="16" t="n"/>
      <c r="E74" s="16" t="n"/>
      <c r="F74" s="16" t="n"/>
      <c r="G74" s="17" t="n"/>
      <c r="H74" s="17" t="n"/>
      <c r="I74" s="17" t="n"/>
      <c r="J74" s="16" t="n"/>
      <c r="K74" s="16" t="n"/>
      <c r="L74" s="16" t="n"/>
      <c r="M74" s="17" t="n"/>
      <c r="N74" s="16" t="n"/>
      <c r="O74" s="17" t="n"/>
      <c r="P74" s="16" t="n"/>
      <c r="Q74" s="17" t="n"/>
      <c r="R74" s="16" t="n"/>
      <c r="S74" s="17" t="n"/>
      <c r="T74" s="17" t="n"/>
      <c r="U74" s="16" t="n"/>
      <c r="V74" s="18" t="n"/>
      <c r="W74" s="18" t="n"/>
      <c r="X74" s="19">
        <f>IF($A74="","",IF(OR($V74="",$V74=0),"No aplica",IF($W74="","Pendiente",IF($W74&gt;=$V74,"Pagada","Parcial"))))</f>
        <v/>
      </c>
      <c r="Y74" s="19">
        <f>IF($A74="","",IF(COUNTIFS(Documentación!$B$5:$B$304,$A74,Documentación!$D$5:$D$304,"Sí")=0,"Sin requisitos cargados",IF(COUNTIFS(Documentación!$B$5:$B$304,$A74,Documentación!$D$5:$D$304,"Sí",Documentación!$K$5:$K$304,"&lt;&gt;Validado")=0,"Completa","Pendiente")))</f>
        <v/>
      </c>
      <c r="Z74" s="20">
        <f>IF(OR($A74="",$G74=""),"",$G74-'Instrucciones'!$B$4)</f>
        <v/>
      </c>
      <c r="AA74" s="20">
        <f>IF(OR($A74="",$T74=""),"",$T74-'Instrucciones'!$B$4)</f>
        <v/>
      </c>
      <c r="AB74" s="19">
        <f>IF($A74="","",IF($AC74&lt;&gt;"Correcto","Revisar datos",IF($L74="Cancelada","Cancelado",IF($P74="Denegado","Denegado",IF(AND($P74="Aprobado",$T74&lt;&gt;"",$T74&lt;'Instrucciones'!$B$4,$H74&gt;='Instrucciones'!$B$4),"Permiso vencido",IF(AND($P74="Pendiente",$G74&lt;'Instrucciones'!$B$4,$H74&gt;='Instrucciones'!$B$4),"Rodaje sin aprobación",IF(AND($P74="Pendiente",$G74&gt;='Instrucciones'!$B$4,$Z74&lt;='Instrucciones'!$B$5),"Aprobación urgente",IF(AND($P74="Aprobado",$Y74="Pendiente"),"Documentación pendiente",IF(AND($P74="Aprobado",OR($X74="Pendiente",$X74="Parcial")),"Tasa pendiente",IF(AND($P74="Aprobado",$AA74&gt;=0,$AA74&lt;='Instrucciones'!$B$5),"Vence pronto",IF($H74&lt;'Instrucciones'!$B$4,"Rodaje finalizado","Sin alerta")))))))))))</f>
        <v/>
      </c>
      <c r="AC74" s="19">
        <f>IF($A74="","",IF(COUNTIF($A$5:$A$204,$A74)&gt;1,"ID duplicado",IF(OR($B74="",$C74="",$D74="",$G74="",$H74="",$L74="",$P74=""),"Faltan datos básicos",IF($H74&lt;$G74,"Fechas de rodaje incoherentes",IF(AND($I74&lt;&gt;"",$I74&gt;$G74),"Solicitud posterior al inicio",IF(AND($P74&lt;&gt;"Pendiente",$P74&lt;&gt;"",$Q74=""),"Falta fecha de decisión",IF(AND($P74="Pendiente",$Q74&lt;&gt;""),"Decisión y fecha incoherentes",IF(AND($S74&lt;&gt;"",$T74&lt;&gt;"",$T74&lt;$S74),"Vigencia incoherente",IF(AND($P74="Aprobado",OR($S74="",$T74="")),"Falta vigencia",IF(AND($P74="Aprobado",$S74&lt;&gt;"",$T74&lt;&gt;"",OR($G74&lt;$S74,$H74&gt;$T74)),"Rodaje fuera de vigencia",IF(AND($V74&lt;&gt;"",$W74&gt;$V74),"Pago superior a la previsión","Correcto"))))))))))</f>
        <v/>
      </c>
      <c r="AD74" s="16" t="n"/>
      <c r="AE74" s="17" t="n"/>
    </row>
    <row r="75">
      <c r="A75" s="16" t="n"/>
      <c r="B75" s="16" t="n"/>
      <c r="C75" s="16" t="n"/>
      <c r="D75" s="16" t="n"/>
      <c r="E75" s="16" t="n"/>
      <c r="F75" s="16" t="n"/>
      <c r="G75" s="17" t="n"/>
      <c r="H75" s="17" t="n"/>
      <c r="I75" s="17" t="n"/>
      <c r="J75" s="16" t="n"/>
      <c r="K75" s="16" t="n"/>
      <c r="L75" s="16" t="n"/>
      <c r="M75" s="17" t="n"/>
      <c r="N75" s="16" t="n"/>
      <c r="O75" s="17" t="n"/>
      <c r="P75" s="16" t="n"/>
      <c r="Q75" s="17" t="n"/>
      <c r="R75" s="16" t="n"/>
      <c r="S75" s="17" t="n"/>
      <c r="T75" s="17" t="n"/>
      <c r="U75" s="16" t="n"/>
      <c r="V75" s="18" t="n"/>
      <c r="W75" s="18" t="n"/>
      <c r="X75" s="19">
        <f>IF($A75="","",IF(OR($V75="",$V75=0),"No aplica",IF($W75="","Pendiente",IF($W75&gt;=$V75,"Pagada","Parcial"))))</f>
        <v/>
      </c>
      <c r="Y75" s="19">
        <f>IF($A75="","",IF(COUNTIFS(Documentación!$B$5:$B$304,$A75,Documentación!$D$5:$D$304,"Sí")=0,"Sin requisitos cargados",IF(COUNTIFS(Documentación!$B$5:$B$304,$A75,Documentación!$D$5:$D$304,"Sí",Documentación!$K$5:$K$304,"&lt;&gt;Validado")=0,"Completa","Pendiente")))</f>
        <v/>
      </c>
      <c r="Z75" s="20">
        <f>IF(OR($A75="",$G75=""),"",$G75-'Instrucciones'!$B$4)</f>
        <v/>
      </c>
      <c r="AA75" s="20">
        <f>IF(OR($A75="",$T75=""),"",$T75-'Instrucciones'!$B$4)</f>
        <v/>
      </c>
      <c r="AB75" s="19">
        <f>IF($A75="","",IF($AC75&lt;&gt;"Correcto","Revisar datos",IF($L75="Cancelada","Cancelado",IF($P75="Denegado","Denegado",IF(AND($P75="Aprobado",$T75&lt;&gt;"",$T75&lt;'Instrucciones'!$B$4,$H75&gt;='Instrucciones'!$B$4),"Permiso vencido",IF(AND($P75="Pendiente",$G75&lt;'Instrucciones'!$B$4,$H75&gt;='Instrucciones'!$B$4),"Rodaje sin aprobación",IF(AND($P75="Pendiente",$G75&gt;='Instrucciones'!$B$4,$Z75&lt;='Instrucciones'!$B$5),"Aprobación urgente",IF(AND($P75="Aprobado",$Y75="Pendiente"),"Documentación pendiente",IF(AND($P75="Aprobado",OR($X75="Pendiente",$X75="Parcial")),"Tasa pendiente",IF(AND($P75="Aprobado",$AA75&gt;=0,$AA75&lt;='Instrucciones'!$B$5),"Vence pronto",IF($H75&lt;'Instrucciones'!$B$4,"Rodaje finalizado","Sin alerta")))))))))))</f>
        <v/>
      </c>
      <c r="AC75" s="19">
        <f>IF($A75="","",IF(COUNTIF($A$5:$A$204,$A75)&gt;1,"ID duplicado",IF(OR($B75="",$C75="",$D75="",$G75="",$H75="",$L75="",$P75=""),"Faltan datos básicos",IF($H75&lt;$G75,"Fechas de rodaje incoherentes",IF(AND($I75&lt;&gt;"",$I75&gt;$G75),"Solicitud posterior al inicio",IF(AND($P75&lt;&gt;"Pendiente",$P75&lt;&gt;"",$Q75=""),"Falta fecha de decisión",IF(AND($P75="Pendiente",$Q75&lt;&gt;""),"Decisión y fecha incoherentes",IF(AND($S75&lt;&gt;"",$T75&lt;&gt;"",$T75&lt;$S75),"Vigencia incoherente",IF(AND($P75="Aprobado",OR($S75="",$T75="")),"Falta vigencia",IF(AND($P75="Aprobado",$S75&lt;&gt;"",$T75&lt;&gt;"",OR($G75&lt;$S75,$H75&gt;$T75)),"Rodaje fuera de vigencia",IF(AND($V75&lt;&gt;"",$W75&gt;$V75),"Pago superior a la previsión","Correcto"))))))))))</f>
        <v/>
      </c>
      <c r="AD75" s="16" t="n"/>
      <c r="AE75" s="17" t="n"/>
    </row>
    <row r="76">
      <c r="A76" s="16" t="n"/>
      <c r="B76" s="16" t="n"/>
      <c r="C76" s="16" t="n"/>
      <c r="D76" s="16" t="n"/>
      <c r="E76" s="16" t="n"/>
      <c r="F76" s="16" t="n"/>
      <c r="G76" s="17" t="n"/>
      <c r="H76" s="17" t="n"/>
      <c r="I76" s="17" t="n"/>
      <c r="J76" s="16" t="n"/>
      <c r="K76" s="16" t="n"/>
      <c r="L76" s="16" t="n"/>
      <c r="M76" s="17" t="n"/>
      <c r="N76" s="16" t="n"/>
      <c r="O76" s="17" t="n"/>
      <c r="P76" s="16" t="n"/>
      <c r="Q76" s="17" t="n"/>
      <c r="R76" s="16" t="n"/>
      <c r="S76" s="17" t="n"/>
      <c r="T76" s="17" t="n"/>
      <c r="U76" s="16" t="n"/>
      <c r="V76" s="18" t="n"/>
      <c r="W76" s="18" t="n"/>
      <c r="X76" s="19">
        <f>IF($A76="","",IF(OR($V76="",$V76=0),"No aplica",IF($W76="","Pendiente",IF($W76&gt;=$V76,"Pagada","Parcial"))))</f>
        <v/>
      </c>
      <c r="Y76" s="19">
        <f>IF($A76="","",IF(COUNTIFS(Documentación!$B$5:$B$304,$A76,Documentación!$D$5:$D$304,"Sí")=0,"Sin requisitos cargados",IF(COUNTIFS(Documentación!$B$5:$B$304,$A76,Documentación!$D$5:$D$304,"Sí",Documentación!$K$5:$K$304,"&lt;&gt;Validado")=0,"Completa","Pendiente")))</f>
        <v/>
      </c>
      <c r="Z76" s="20">
        <f>IF(OR($A76="",$G76=""),"",$G76-'Instrucciones'!$B$4)</f>
        <v/>
      </c>
      <c r="AA76" s="20">
        <f>IF(OR($A76="",$T76=""),"",$T76-'Instrucciones'!$B$4)</f>
        <v/>
      </c>
      <c r="AB76" s="19">
        <f>IF($A76="","",IF($AC76&lt;&gt;"Correcto","Revisar datos",IF($L76="Cancelada","Cancelado",IF($P76="Denegado","Denegado",IF(AND($P76="Aprobado",$T76&lt;&gt;"",$T76&lt;'Instrucciones'!$B$4,$H76&gt;='Instrucciones'!$B$4),"Permiso vencido",IF(AND($P76="Pendiente",$G76&lt;'Instrucciones'!$B$4,$H76&gt;='Instrucciones'!$B$4),"Rodaje sin aprobación",IF(AND($P76="Pendiente",$G76&gt;='Instrucciones'!$B$4,$Z76&lt;='Instrucciones'!$B$5),"Aprobación urgente",IF(AND($P76="Aprobado",$Y76="Pendiente"),"Documentación pendiente",IF(AND($P76="Aprobado",OR($X76="Pendiente",$X76="Parcial")),"Tasa pendiente",IF(AND($P76="Aprobado",$AA76&gt;=0,$AA76&lt;='Instrucciones'!$B$5),"Vence pronto",IF($H76&lt;'Instrucciones'!$B$4,"Rodaje finalizado","Sin alerta")))))))))))</f>
        <v/>
      </c>
      <c r="AC76" s="19">
        <f>IF($A76="","",IF(COUNTIF($A$5:$A$204,$A76)&gt;1,"ID duplicado",IF(OR($B76="",$C76="",$D76="",$G76="",$H76="",$L76="",$P76=""),"Faltan datos básicos",IF($H76&lt;$G76,"Fechas de rodaje incoherentes",IF(AND($I76&lt;&gt;"",$I76&gt;$G76),"Solicitud posterior al inicio",IF(AND($P76&lt;&gt;"Pendiente",$P76&lt;&gt;"",$Q76=""),"Falta fecha de decisión",IF(AND($P76="Pendiente",$Q76&lt;&gt;""),"Decisión y fecha incoherentes",IF(AND($S76&lt;&gt;"",$T76&lt;&gt;"",$T76&lt;$S76),"Vigencia incoherente",IF(AND($P76="Aprobado",OR($S76="",$T76="")),"Falta vigencia",IF(AND($P76="Aprobado",$S76&lt;&gt;"",$T76&lt;&gt;"",OR($G76&lt;$S76,$H76&gt;$T76)),"Rodaje fuera de vigencia",IF(AND($V76&lt;&gt;"",$W76&gt;$V76),"Pago superior a la previsión","Correcto"))))))))))</f>
        <v/>
      </c>
      <c r="AD76" s="16" t="n"/>
      <c r="AE76" s="17" t="n"/>
    </row>
    <row r="77">
      <c r="A77" s="16" t="n"/>
      <c r="B77" s="16" t="n"/>
      <c r="C77" s="16" t="n"/>
      <c r="D77" s="16" t="n"/>
      <c r="E77" s="16" t="n"/>
      <c r="F77" s="16" t="n"/>
      <c r="G77" s="17" t="n"/>
      <c r="H77" s="17" t="n"/>
      <c r="I77" s="17" t="n"/>
      <c r="J77" s="16" t="n"/>
      <c r="K77" s="16" t="n"/>
      <c r="L77" s="16" t="n"/>
      <c r="M77" s="17" t="n"/>
      <c r="N77" s="16" t="n"/>
      <c r="O77" s="17" t="n"/>
      <c r="P77" s="16" t="n"/>
      <c r="Q77" s="17" t="n"/>
      <c r="R77" s="16" t="n"/>
      <c r="S77" s="17" t="n"/>
      <c r="T77" s="17" t="n"/>
      <c r="U77" s="16" t="n"/>
      <c r="V77" s="18" t="n"/>
      <c r="W77" s="18" t="n"/>
      <c r="X77" s="19">
        <f>IF($A77="","",IF(OR($V77="",$V77=0),"No aplica",IF($W77="","Pendiente",IF($W77&gt;=$V77,"Pagada","Parcial"))))</f>
        <v/>
      </c>
      <c r="Y77" s="19">
        <f>IF($A77="","",IF(COUNTIFS(Documentación!$B$5:$B$304,$A77,Documentación!$D$5:$D$304,"Sí")=0,"Sin requisitos cargados",IF(COUNTIFS(Documentación!$B$5:$B$304,$A77,Documentación!$D$5:$D$304,"Sí",Documentación!$K$5:$K$304,"&lt;&gt;Validado")=0,"Completa","Pendiente")))</f>
        <v/>
      </c>
      <c r="Z77" s="20">
        <f>IF(OR($A77="",$G77=""),"",$G77-'Instrucciones'!$B$4)</f>
        <v/>
      </c>
      <c r="AA77" s="20">
        <f>IF(OR($A77="",$T77=""),"",$T77-'Instrucciones'!$B$4)</f>
        <v/>
      </c>
      <c r="AB77" s="19">
        <f>IF($A77="","",IF($AC77&lt;&gt;"Correcto","Revisar datos",IF($L77="Cancelada","Cancelado",IF($P77="Denegado","Denegado",IF(AND($P77="Aprobado",$T77&lt;&gt;"",$T77&lt;'Instrucciones'!$B$4,$H77&gt;='Instrucciones'!$B$4),"Permiso vencido",IF(AND($P77="Pendiente",$G77&lt;'Instrucciones'!$B$4,$H77&gt;='Instrucciones'!$B$4),"Rodaje sin aprobación",IF(AND($P77="Pendiente",$G77&gt;='Instrucciones'!$B$4,$Z77&lt;='Instrucciones'!$B$5),"Aprobación urgente",IF(AND($P77="Aprobado",$Y77="Pendiente"),"Documentación pendiente",IF(AND($P77="Aprobado",OR($X77="Pendiente",$X77="Parcial")),"Tasa pendiente",IF(AND($P77="Aprobado",$AA77&gt;=0,$AA77&lt;='Instrucciones'!$B$5),"Vence pronto",IF($H77&lt;'Instrucciones'!$B$4,"Rodaje finalizado","Sin alerta")))))))))))</f>
        <v/>
      </c>
      <c r="AC77" s="19">
        <f>IF($A77="","",IF(COUNTIF($A$5:$A$204,$A77)&gt;1,"ID duplicado",IF(OR($B77="",$C77="",$D77="",$G77="",$H77="",$L77="",$P77=""),"Faltan datos básicos",IF($H77&lt;$G77,"Fechas de rodaje incoherentes",IF(AND($I77&lt;&gt;"",$I77&gt;$G77),"Solicitud posterior al inicio",IF(AND($P77&lt;&gt;"Pendiente",$P77&lt;&gt;"",$Q77=""),"Falta fecha de decisión",IF(AND($P77="Pendiente",$Q77&lt;&gt;""),"Decisión y fecha incoherentes",IF(AND($S77&lt;&gt;"",$T77&lt;&gt;"",$T77&lt;$S77),"Vigencia incoherente",IF(AND($P77="Aprobado",OR($S77="",$T77="")),"Falta vigencia",IF(AND($P77="Aprobado",$S77&lt;&gt;"",$T77&lt;&gt;"",OR($G77&lt;$S77,$H77&gt;$T77)),"Rodaje fuera de vigencia",IF(AND($V77&lt;&gt;"",$W77&gt;$V77),"Pago superior a la previsión","Correcto"))))))))))</f>
        <v/>
      </c>
      <c r="AD77" s="16" t="n"/>
      <c r="AE77" s="17" t="n"/>
    </row>
    <row r="78">
      <c r="A78" s="16" t="n"/>
      <c r="B78" s="16" t="n"/>
      <c r="C78" s="16" t="n"/>
      <c r="D78" s="16" t="n"/>
      <c r="E78" s="16" t="n"/>
      <c r="F78" s="16" t="n"/>
      <c r="G78" s="17" t="n"/>
      <c r="H78" s="17" t="n"/>
      <c r="I78" s="17" t="n"/>
      <c r="J78" s="16" t="n"/>
      <c r="K78" s="16" t="n"/>
      <c r="L78" s="16" t="n"/>
      <c r="M78" s="17" t="n"/>
      <c r="N78" s="16" t="n"/>
      <c r="O78" s="17" t="n"/>
      <c r="P78" s="16" t="n"/>
      <c r="Q78" s="17" t="n"/>
      <c r="R78" s="16" t="n"/>
      <c r="S78" s="17" t="n"/>
      <c r="T78" s="17" t="n"/>
      <c r="U78" s="16" t="n"/>
      <c r="V78" s="18" t="n"/>
      <c r="W78" s="18" t="n"/>
      <c r="X78" s="19">
        <f>IF($A78="","",IF(OR($V78="",$V78=0),"No aplica",IF($W78="","Pendiente",IF($W78&gt;=$V78,"Pagada","Parcial"))))</f>
        <v/>
      </c>
      <c r="Y78" s="19">
        <f>IF($A78="","",IF(COUNTIFS(Documentación!$B$5:$B$304,$A78,Documentación!$D$5:$D$304,"Sí")=0,"Sin requisitos cargados",IF(COUNTIFS(Documentación!$B$5:$B$304,$A78,Documentación!$D$5:$D$304,"Sí",Documentación!$K$5:$K$304,"&lt;&gt;Validado")=0,"Completa","Pendiente")))</f>
        <v/>
      </c>
      <c r="Z78" s="20">
        <f>IF(OR($A78="",$G78=""),"",$G78-'Instrucciones'!$B$4)</f>
        <v/>
      </c>
      <c r="AA78" s="20">
        <f>IF(OR($A78="",$T78=""),"",$T78-'Instrucciones'!$B$4)</f>
        <v/>
      </c>
      <c r="AB78" s="19">
        <f>IF($A78="","",IF($AC78&lt;&gt;"Correcto","Revisar datos",IF($L78="Cancelada","Cancelado",IF($P78="Denegado","Denegado",IF(AND($P78="Aprobado",$T78&lt;&gt;"",$T78&lt;'Instrucciones'!$B$4,$H78&gt;='Instrucciones'!$B$4),"Permiso vencido",IF(AND($P78="Pendiente",$G78&lt;'Instrucciones'!$B$4,$H78&gt;='Instrucciones'!$B$4),"Rodaje sin aprobación",IF(AND($P78="Pendiente",$G78&gt;='Instrucciones'!$B$4,$Z78&lt;='Instrucciones'!$B$5),"Aprobación urgente",IF(AND($P78="Aprobado",$Y78="Pendiente"),"Documentación pendiente",IF(AND($P78="Aprobado",OR($X78="Pendiente",$X78="Parcial")),"Tasa pendiente",IF(AND($P78="Aprobado",$AA78&gt;=0,$AA78&lt;='Instrucciones'!$B$5),"Vence pronto",IF($H78&lt;'Instrucciones'!$B$4,"Rodaje finalizado","Sin alerta")))))))))))</f>
        <v/>
      </c>
      <c r="AC78" s="19">
        <f>IF($A78="","",IF(COUNTIF($A$5:$A$204,$A78)&gt;1,"ID duplicado",IF(OR($B78="",$C78="",$D78="",$G78="",$H78="",$L78="",$P78=""),"Faltan datos básicos",IF($H78&lt;$G78,"Fechas de rodaje incoherentes",IF(AND($I78&lt;&gt;"",$I78&gt;$G78),"Solicitud posterior al inicio",IF(AND($P78&lt;&gt;"Pendiente",$P78&lt;&gt;"",$Q78=""),"Falta fecha de decisión",IF(AND($P78="Pendiente",$Q78&lt;&gt;""),"Decisión y fecha incoherentes",IF(AND($S78&lt;&gt;"",$T78&lt;&gt;"",$T78&lt;$S78),"Vigencia incoherente",IF(AND($P78="Aprobado",OR($S78="",$T78="")),"Falta vigencia",IF(AND($P78="Aprobado",$S78&lt;&gt;"",$T78&lt;&gt;"",OR($G78&lt;$S78,$H78&gt;$T78)),"Rodaje fuera de vigencia",IF(AND($V78&lt;&gt;"",$W78&gt;$V78),"Pago superior a la previsión","Correcto"))))))))))</f>
        <v/>
      </c>
      <c r="AD78" s="16" t="n"/>
      <c r="AE78" s="17" t="n"/>
    </row>
    <row r="79">
      <c r="A79" s="16" t="n"/>
      <c r="B79" s="16" t="n"/>
      <c r="C79" s="16" t="n"/>
      <c r="D79" s="16" t="n"/>
      <c r="E79" s="16" t="n"/>
      <c r="F79" s="16" t="n"/>
      <c r="G79" s="17" t="n"/>
      <c r="H79" s="17" t="n"/>
      <c r="I79" s="17" t="n"/>
      <c r="J79" s="16" t="n"/>
      <c r="K79" s="16" t="n"/>
      <c r="L79" s="16" t="n"/>
      <c r="M79" s="17" t="n"/>
      <c r="N79" s="16" t="n"/>
      <c r="O79" s="17" t="n"/>
      <c r="P79" s="16" t="n"/>
      <c r="Q79" s="17" t="n"/>
      <c r="R79" s="16" t="n"/>
      <c r="S79" s="17" t="n"/>
      <c r="T79" s="17" t="n"/>
      <c r="U79" s="16" t="n"/>
      <c r="V79" s="18" t="n"/>
      <c r="W79" s="18" t="n"/>
      <c r="X79" s="19">
        <f>IF($A79="","",IF(OR($V79="",$V79=0),"No aplica",IF($W79="","Pendiente",IF($W79&gt;=$V79,"Pagada","Parcial"))))</f>
        <v/>
      </c>
      <c r="Y79" s="19">
        <f>IF($A79="","",IF(COUNTIFS(Documentación!$B$5:$B$304,$A79,Documentación!$D$5:$D$304,"Sí")=0,"Sin requisitos cargados",IF(COUNTIFS(Documentación!$B$5:$B$304,$A79,Documentación!$D$5:$D$304,"Sí",Documentación!$K$5:$K$304,"&lt;&gt;Validado")=0,"Completa","Pendiente")))</f>
        <v/>
      </c>
      <c r="Z79" s="20">
        <f>IF(OR($A79="",$G79=""),"",$G79-'Instrucciones'!$B$4)</f>
        <v/>
      </c>
      <c r="AA79" s="20">
        <f>IF(OR($A79="",$T79=""),"",$T79-'Instrucciones'!$B$4)</f>
        <v/>
      </c>
      <c r="AB79" s="19">
        <f>IF($A79="","",IF($AC79&lt;&gt;"Correcto","Revisar datos",IF($L79="Cancelada","Cancelado",IF($P79="Denegado","Denegado",IF(AND($P79="Aprobado",$T79&lt;&gt;"",$T79&lt;'Instrucciones'!$B$4,$H79&gt;='Instrucciones'!$B$4),"Permiso vencido",IF(AND($P79="Pendiente",$G79&lt;'Instrucciones'!$B$4,$H79&gt;='Instrucciones'!$B$4),"Rodaje sin aprobación",IF(AND($P79="Pendiente",$G79&gt;='Instrucciones'!$B$4,$Z79&lt;='Instrucciones'!$B$5),"Aprobación urgente",IF(AND($P79="Aprobado",$Y79="Pendiente"),"Documentación pendiente",IF(AND($P79="Aprobado",OR($X79="Pendiente",$X79="Parcial")),"Tasa pendiente",IF(AND($P79="Aprobado",$AA79&gt;=0,$AA79&lt;='Instrucciones'!$B$5),"Vence pronto",IF($H79&lt;'Instrucciones'!$B$4,"Rodaje finalizado","Sin alerta")))))))))))</f>
        <v/>
      </c>
      <c r="AC79" s="19">
        <f>IF($A79="","",IF(COUNTIF($A$5:$A$204,$A79)&gt;1,"ID duplicado",IF(OR($B79="",$C79="",$D79="",$G79="",$H79="",$L79="",$P79=""),"Faltan datos básicos",IF($H79&lt;$G79,"Fechas de rodaje incoherentes",IF(AND($I79&lt;&gt;"",$I79&gt;$G79),"Solicitud posterior al inicio",IF(AND($P79&lt;&gt;"Pendiente",$P79&lt;&gt;"",$Q79=""),"Falta fecha de decisión",IF(AND($P79="Pendiente",$Q79&lt;&gt;""),"Decisión y fecha incoherentes",IF(AND($S79&lt;&gt;"",$T79&lt;&gt;"",$T79&lt;$S79),"Vigencia incoherente",IF(AND($P79="Aprobado",OR($S79="",$T79="")),"Falta vigencia",IF(AND($P79="Aprobado",$S79&lt;&gt;"",$T79&lt;&gt;"",OR($G79&lt;$S79,$H79&gt;$T79)),"Rodaje fuera de vigencia",IF(AND($V79&lt;&gt;"",$W79&gt;$V79),"Pago superior a la previsión","Correcto"))))))))))</f>
        <v/>
      </c>
      <c r="AD79" s="16" t="n"/>
      <c r="AE79" s="17" t="n"/>
    </row>
    <row r="80">
      <c r="A80" s="16" t="n"/>
      <c r="B80" s="16" t="n"/>
      <c r="C80" s="16" t="n"/>
      <c r="D80" s="16" t="n"/>
      <c r="E80" s="16" t="n"/>
      <c r="F80" s="16" t="n"/>
      <c r="G80" s="17" t="n"/>
      <c r="H80" s="17" t="n"/>
      <c r="I80" s="17" t="n"/>
      <c r="J80" s="16" t="n"/>
      <c r="K80" s="16" t="n"/>
      <c r="L80" s="16" t="n"/>
      <c r="M80" s="17" t="n"/>
      <c r="N80" s="16" t="n"/>
      <c r="O80" s="17" t="n"/>
      <c r="P80" s="16" t="n"/>
      <c r="Q80" s="17" t="n"/>
      <c r="R80" s="16" t="n"/>
      <c r="S80" s="17" t="n"/>
      <c r="T80" s="17" t="n"/>
      <c r="U80" s="16" t="n"/>
      <c r="V80" s="18" t="n"/>
      <c r="W80" s="18" t="n"/>
      <c r="X80" s="19">
        <f>IF($A80="","",IF(OR($V80="",$V80=0),"No aplica",IF($W80="","Pendiente",IF($W80&gt;=$V80,"Pagada","Parcial"))))</f>
        <v/>
      </c>
      <c r="Y80" s="19">
        <f>IF($A80="","",IF(COUNTIFS(Documentación!$B$5:$B$304,$A80,Documentación!$D$5:$D$304,"Sí")=0,"Sin requisitos cargados",IF(COUNTIFS(Documentación!$B$5:$B$304,$A80,Documentación!$D$5:$D$304,"Sí",Documentación!$K$5:$K$304,"&lt;&gt;Validado")=0,"Completa","Pendiente")))</f>
        <v/>
      </c>
      <c r="Z80" s="20">
        <f>IF(OR($A80="",$G80=""),"",$G80-'Instrucciones'!$B$4)</f>
        <v/>
      </c>
      <c r="AA80" s="20">
        <f>IF(OR($A80="",$T80=""),"",$T80-'Instrucciones'!$B$4)</f>
        <v/>
      </c>
      <c r="AB80" s="19">
        <f>IF($A80="","",IF($AC80&lt;&gt;"Correcto","Revisar datos",IF($L80="Cancelada","Cancelado",IF($P80="Denegado","Denegado",IF(AND($P80="Aprobado",$T80&lt;&gt;"",$T80&lt;'Instrucciones'!$B$4,$H80&gt;='Instrucciones'!$B$4),"Permiso vencido",IF(AND($P80="Pendiente",$G80&lt;'Instrucciones'!$B$4,$H80&gt;='Instrucciones'!$B$4),"Rodaje sin aprobación",IF(AND($P80="Pendiente",$G80&gt;='Instrucciones'!$B$4,$Z80&lt;='Instrucciones'!$B$5),"Aprobación urgente",IF(AND($P80="Aprobado",$Y80="Pendiente"),"Documentación pendiente",IF(AND($P80="Aprobado",OR($X80="Pendiente",$X80="Parcial")),"Tasa pendiente",IF(AND($P80="Aprobado",$AA80&gt;=0,$AA80&lt;='Instrucciones'!$B$5),"Vence pronto",IF($H80&lt;'Instrucciones'!$B$4,"Rodaje finalizado","Sin alerta")))))))))))</f>
        <v/>
      </c>
      <c r="AC80" s="19">
        <f>IF($A80="","",IF(COUNTIF($A$5:$A$204,$A80)&gt;1,"ID duplicado",IF(OR($B80="",$C80="",$D80="",$G80="",$H80="",$L80="",$P80=""),"Faltan datos básicos",IF($H80&lt;$G80,"Fechas de rodaje incoherentes",IF(AND($I80&lt;&gt;"",$I80&gt;$G80),"Solicitud posterior al inicio",IF(AND($P80&lt;&gt;"Pendiente",$P80&lt;&gt;"",$Q80=""),"Falta fecha de decisión",IF(AND($P80="Pendiente",$Q80&lt;&gt;""),"Decisión y fecha incoherentes",IF(AND($S80&lt;&gt;"",$T80&lt;&gt;"",$T80&lt;$S80),"Vigencia incoherente",IF(AND($P80="Aprobado",OR($S80="",$T80="")),"Falta vigencia",IF(AND($P80="Aprobado",$S80&lt;&gt;"",$T80&lt;&gt;"",OR($G80&lt;$S80,$H80&gt;$T80)),"Rodaje fuera de vigencia",IF(AND($V80&lt;&gt;"",$W80&gt;$V80),"Pago superior a la previsión","Correcto"))))))))))</f>
        <v/>
      </c>
      <c r="AD80" s="16" t="n"/>
      <c r="AE80" s="17" t="n"/>
    </row>
    <row r="81">
      <c r="A81" s="16" t="n"/>
      <c r="B81" s="16" t="n"/>
      <c r="C81" s="16" t="n"/>
      <c r="D81" s="16" t="n"/>
      <c r="E81" s="16" t="n"/>
      <c r="F81" s="16" t="n"/>
      <c r="G81" s="17" t="n"/>
      <c r="H81" s="17" t="n"/>
      <c r="I81" s="17" t="n"/>
      <c r="J81" s="16" t="n"/>
      <c r="K81" s="16" t="n"/>
      <c r="L81" s="16" t="n"/>
      <c r="M81" s="17" t="n"/>
      <c r="N81" s="16" t="n"/>
      <c r="O81" s="17" t="n"/>
      <c r="P81" s="16" t="n"/>
      <c r="Q81" s="17" t="n"/>
      <c r="R81" s="16" t="n"/>
      <c r="S81" s="17" t="n"/>
      <c r="T81" s="17" t="n"/>
      <c r="U81" s="16" t="n"/>
      <c r="V81" s="18" t="n"/>
      <c r="W81" s="18" t="n"/>
      <c r="X81" s="19">
        <f>IF($A81="","",IF(OR($V81="",$V81=0),"No aplica",IF($W81="","Pendiente",IF($W81&gt;=$V81,"Pagada","Parcial"))))</f>
        <v/>
      </c>
      <c r="Y81" s="19">
        <f>IF($A81="","",IF(COUNTIFS(Documentación!$B$5:$B$304,$A81,Documentación!$D$5:$D$304,"Sí")=0,"Sin requisitos cargados",IF(COUNTIFS(Documentación!$B$5:$B$304,$A81,Documentación!$D$5:$D$304,"Sí",Documentación!$K$5:$K$304,"&lt;&gt;Validado")=0,"Completa","Pendiente")))</f>
        <v/>
      </c>
      <c r="Z81" s="20">
        <f>IF(OR($A81="",$G81=""),"",$G81-'Instrucciones'!$B$4)</f>
        <v/>
      </c>
      <c r="AA81" s="20">
        <f>IF(OR($A81="",$T81=""),"",$T81-'Instrucciones'!$B$4)</f>
        <v/>
      </c>
      <c r="AB81" s="19">
        <f>IF($A81="","",IF($AC81&lt;&gt;"Correcto","Revisar datos",IF($L81="Cancelada","Cancelado",IF($P81="Denegado","Denegado",IF(AND($P81="Aprobado",$T81&lt;&gt;"",$T81&lt;'Instrucciones'!$B$4,$H81&gt;='Instrucciones'!$B$4),"Permiso vencido",IF(AND($P81="Pendiente",$G81&lt;'Instrucciones'!$B$4,$H81&gt;='Instrucciones'!$B$4),"Rodaje sin aprobación",IF(AND($P81="Pendiente",$G81&gt;='Instrucciones'!$B$4,$Z81&lt;='Instrucciones'!$B$5),"Aprobación urgente",IF(AND($P81="Aprobado",$Y81="Pendiente"),"Documentación pendiente",IF(AND($P81="Aprobado",OR($X81="Pendiente",$X81="Parcial")),"Tasa pendiente",IF(AND($P81="Aprobado",$AA81&gt;=0,$AA81&lt;='Instrucciones'!$B$5),"Vence pronto",IF($H81&lt;'Instrucciones'!$B$4,"Rodaje finalizado","Sin alerta")))))))))))</f>
        <v/>
      </c>
      <c r="AC81" s="19">
        <f>IF($A81="","",IF(COUNTIF($A$5:$A$204,$A81)&gt;1,"ID duplicado",IF(OR($B81="",$C81="",$D81="",$G81="",$H81="",$L81="",$P81=""),"Faltan datos básicos",IF($H81&lt;$G81,"Fechas de rodaje incoherentes",IF(AND($I81&lt;&gt;"",$I81&gt;$G81),"Solicitud posterior al inicio",IF(AND($P81&lt;&gt;"Pendiente",$P81&lt;&gt;"",$Q81=""),"Falta fecha de decisión",IF(AND($P81="Pendiente",$Q81&lt;&gt;""),"Decisión y fecha incoherentes",IF(AND($S81&lt;&gt;"",$T81&lt;&gt;"",$T81&lt;$S81),"Vigencia incoherente",IF(AND($P81="Aprobado",OR($S81="",$T81="")),"Falta vigencia",IF(AND($P81="Aprobado",$S81&lt;&gt;"",$T81&lt;&gt;"",OR($G81&lt;$S81,$H81&gt;$T81)),"Rodaje fuera de vigencia",IF(AND($V81&lt;&gt;"",$W81&gt;$V81),"Pago superior a la previsión","Correcto"))))))))))</f>
        <v/>
      </c>
      <c r="AD81" s="16" t="n"/>
      <c r="AE81" s="17" t="n"/>
    </row>
    <row r="82">
      <c r="A82" s="16" t="n"/>
      <c r="B82" s="16" t="n"/>
      <c r="C82" s="16" t="n"/>
      <c r="D82" s="16" t="n"/>
      <c r="E82" s="16" t="n"/>
      <c r="F82" s="16" t="n"/>
      <c r="G82" s="17" t="n"/>
      <c r="H82" s="17" t="n"/>
      <c r="I82" s="17" t="n"/>
      <c r="J82" s="16" t="n"/>
      <c r="K82" s="16" t="n"/>
      <c r="L82" s="16" t="n"/>
      <c r="M82" s="17" t="n"/>
      <c r="N82" s="16" t="n"/>
      <c r="O82" s="17" t="n"/>
      <c r="P82" s="16" t="n"/>
      <c r="Q82" s="17" t="n"/>
      <c r="R82" s="16" t="n"/>
      <c r="S82" s="17" t="n"/>
      <c r="T82" s="17" t="n"/>
      <c r="U82" s="16" t="n"/>
      <c r="V82" s="18" t="n"/>
      <c r="W82" s="18" t="n"/>
      <c r="X82" s="19">
        <f>IF($A82="","",IF(OR($V82="",$V82=0),"No aplica",IF($W82="","Pendiente",IF($W82&gt;=$V82,"Pagada","Parcial"))))</f>
        <v/>
      </c>
      <c r="Y82" s="19">
        <f>IF($A82="","",IF(COUNTIFS(Documentación!$B$5:$B$304,$A82,Documentación!$D$5:$D$304,"Sí")=0,"Sin requisitos cargados",IF(COUNTIFS(Documentación!$B$5:$B$304,$A82,Documentación!$D$5:$D$304,"Sí",Documentación!$K$5:$K$304,"&lt;&gt;Validado")=0,"Completa","Pendiente")))</f>
        <v/>
      </c>
      <c r="Z82" s="20">
        <f>IF(OR($A82="",$G82=""),"",$G82-'Instrucciones'!$B$4)</f>
        <v/>
      </c>
      <c r="AA82" s="20">
        <f>IF(OR($A82="",$T82=""),"",$T82-'Instrucciones'!$B$4)</f>
        <v/>
      </c>
      <c r="AB82" s="19">
        <f>IF($A82="","",IF($AC82&lt;&gt;"Correcto","Revisar datos",IF($L82="Cancelada","Cancelado",IF($P82="Denegado","Denegado",IF(AND($P82="Aprobado",$T82&lt;&gt;"",$T82&lt;'Instrucciones'!$B$4,$H82&gt;='Instrucciones'!$B$4),"Permiso vencido",IF(AND($P82="Pendiente",$G82&lt;'Instrucciones'!$B$4,$H82&gt;='Instrucciones'!$B$4),"Rodaje sin aprobación",IF(AND($P82="Pendiente",$G82&gt;='Instrucciones'!$B$4,$Z82&lt;='Instrucciones'!$B$5),"Aprobación urgente",IF(AND($P82="Aprobado",$Y82="Pendiente"),"Documentación pendiente",IF(AND($P82="Aprobado",OR($X82="Pendiente",$X82="Parcial")),"Tasa pendiente",IF(AND($P82="Aprobado",$AA82&gt;=0,$AA82&lt;='Instrucciones'!$B$5),"Vence pronto",IF($H82&lt;'Instrucciones'!$B$4,"Rodaje finalizado","Sin alerta")))))))))))</f>
        <v/>
      </c>
      <c r="AC82" s="19">
        <f>IF($A82="","",IF(COUNTIF($A$5:$A$204,$A82)&gt;1,"ID duplicado",IF(OR($B82="",$C82="",$D82="",$G82="",$H82="",$L82="",$P82=""),"Faltan datos básicos",IF($H82&lt;$G82,"Fechas de rodaje incoherentes",IF(AND($I82&lt;&gt;"",$I82&gt;$G82),"Solicitud posterior al inicio",IF(AND($P82&lt;&gt;"Pendiente",$P82&lt;&gt;"",$Q82=""),"Falta fecha de decisión",IF(AND($P82="Pendiente",$Q82&lt;&gt;""),"Decisión y fecha incoherentes",IF(AND($S82&lt;&gt;"",$T82&lt;&gt;"",$T82&lt;$S82),"Vigencia incoherente",IF(AND($P82="Aprobado",OR($S82="",$T82="")),"Falta vigencia",IF(AND($P82="Aprobado",$S82&lt;&gt;"",$T82&lt;&gt;"",OR($G82&lt;$S82,$H82&gt;$T82)),"Rodaje fuera de vigencia",IF(AND($V82&lt;&gt;"",$W82&gt;$V82),"Pago superior a la previsión","Correcto"))))))))))</f>
        <v/>
      </c>
      <c r="AD82" s="16" t="n"/>
      <c r="AE82" s="17" t="n"/>
    </row>
    <row r="83">
      <c r="A83" s="16" t="n"/>
      <c r="B83" s="16" t="n"/>
      <c r="C83" s="16" t="n"/>
      <c r="D83" s="16" t="n"/>
      <c r="E83" s="16" t="n"/>
      <c r="F83" s="16" t="n"/>
      <c r="G83" s="17" t="n"/>
      <c r="H83" s="17" t="n"/>
      <c r="I83" s="17" t="n"/>
      <c r="J83" s="16" t="n"/>
      <c r="K83" s="16" t="n"/>
      <c r="L83" s="16" t="n"/>
      <c r="M83" s="17" t="n"/>
      <c r="N83" s="16" t="n"/>
      <c r="O83" s="17" t="n"/>
      <c r="P83" s="16" t="n"/>
      <c r="Q83" s="17" t="n"/>
      <c r="R83" s="16" t="n"/>
      <c r="S83" s="17" t="n"/>
      <c r="T83" s="17" t="n"/>
      <c r="U83" s="16" t="n"/>
      <c r="V83" s="18" t="n"/>
      <c r="W83" s="18" t="n"/>
      <c r="X83" s="19">
        <f>IF($A83="","",IF(OR($V83="",$V83=0),"No aplica",IF($W83="","Pendiente",IF($W83&gt;=$V83,"Pagada","Parcial"))))</f>
        <v/>
      </c>
      <c r="Y83" s="19">
        <f>IF($A83="","",IF(COUNTIFS(Documentación!$B$5:$B$304,$A83,Documentación!$D$5:$D$304,"Sí")=0,"Sin requisitos cargados",IF(COUNTIFS(Documentación!$B$5:$B$304,$A83,Documentación!$D$5:$D$304,"Sí",Documentación!$K$5:$K$304,"&lt;&gt;Validado")=0,"Completa","Pendiente")))</f>
        <v/>
      </c>
      <c r="Z83" s="20">
        <f>IF(OR($A83="",$G83=""),"",$G83-'Instrucciones'!$B$4)</f>
        <v/>
      </c>
      <c r="AA83" s="20">
        <f>IF(OR($A83="",$T83=""),"",$T83-'Instrucciones'!$B$4)</f>
        <v/>
      </c>
      <c r="AB83" s="19">
        <f>IF($A83="","",IF($AC83&lt;&gt;"Correcto","Revisar datos",IF($L83="Cancelada","Cancelado",IF($P83="Denegado","Denegado",IF(AND($P83="Aprobado",$T83&lt;&gt;"",$T83&lt;'Instrucciones'!$B$4,$H83&gt;='Instrucciones'!$B$4),"Permiso vencido",IF(AND($P83="Pendiente",$G83&lt;'Instrucciones'!$B$4,$H83&gt;='Instrucciones'!$B$4),"Rodaje sin aprobación",IF(AND($P83="Pendiente",$G83&gt;='Instrucciones'!$B$4,$Z83&lt;='Instrucciones'!$B$5),"Aprobación urgente",IF(AND($P83="Aprobado",$Y83="Pendiente"),"Documentación pendiente",IF(AND($P83="Aprobado",OR($X83="Pendiente",$X83="Parcial")),"Tasa pendiente",IF(AND($P83="Aprobado",$AA83&gt;=0,$AA83&lt;='Instrucciones'!$B$5),"Vence pronto",IF($H83&lt;'Instrucciones'!$B$4,"Rodaje finalizado","Sin alerta")))))))))))</f>
        <v/>
      </c>
      <c r="AC83" s="19">
        <f>IF($A83="","",IF(COUNTIF($A$5:$A$204,$A83)&gt;1,"ID duplicado",IF(OR($B83="",$C83="",$D83="",$G83="",$H83="",$L83="",$P83=""),"Faltan datos básicos",IF($H83&lt;$G83,"Fechas de rodaje incoherentes",IF(AND($I83&lt;&gt;"",$I83&gt;$G83),"Solicitud posterior al inicio",IF(AND($P83&lt;&gt;"Pendiente",$P83&lt;&gt;"",$Q83=""),"Falta fecha de decisión",IF(AND($P83="Pendiente",$Q83&lt;&gt;""),"Decisión y fecha incoherentes",IF(AND($S83&lt;&gt;"",$T83&lt;&gt;"",$T83&lt;$S83),"Vigencia incoherente",IF(AND($P83="Aprobado",OR($S83="",$T83="")),"Falta vigencia",IF(AND($P83="Aprobado",$S83&lt;&gt;"",$T83&lt;&gt;"",OR($G83&lt;$S83,$H83&gt;$T83)),"Rodaje fuera de vigencia",IF(AND($V83&lt;&gt;"",$W83&gt;$V83),"Pago superior a la previsión","Correcto"))))))))))</f>
        <v/>
      </c>
      <c r="AD83" s="16" t="n"/>
      <c r="AE83" s="17" t="n"/>
    </row>
    <row r="84">
      <c r="A84" s="16" t="n"/>
      <c r="B84" s="16" t="n"/>
      <c r="C84" s="16" t="n"/>
      <c r="D84" s="16" t="n"/>
      <c r="E84" s="16" t="n"/>
      <c r="F84" s="16" t="n"/>
      <c r="G84" s="17" t="n"/>
      <c r="H84" s="17" t="n"/>
      <c r="I84" s="17" t="n"/>
      <c r="J84" s="16" t="n"/>
      <c r="K84" s="16" t="n"/>
      <c r="L84" s="16" t="n"/>
      <c r="M84" s="17" t="n"/>
      <c r="N84" s="16" t="n"/>
      <c r="O84" s="17" t="n"/>
      <c r="P84" s="16" t="n"/>
      <c r="Q84" s="17" t="n"/>
      <c r="R84" s="16" t="n"/>
      <c r="S84" s="17" t="n"/>
      <c r="T84" s="17" t="n"/>
      <c r="U84" s="16" t="n"/>
      <c r="V84" s="18" t="n"/>
      <c r="W84" s="18" t="n"/>
      <c r="X84" s="19">
        <f>IF($A84="","",IF(OR($V84="",$V84=0),"No aplica",IF($W84="","Pendiente",IF($W84&gt;=$V84,"Pagada","Parcial"))))</f>
        <v/>
      </c>
      <c r="Y84" s="19">
        <f>IF($A84="","",IF(COUNTIFS(Documentación!$B$5:$B$304,$A84,Documentación!$D$5:$D$304,"Sí")=0,"Sin requisitos cargados",IF(COUNTIFS(Documentación!$B$5:$B$304,$A84,Documentación!$D$5:$D$304,"Sí",Documentación!$K$5:$K$304,"&lt;&gt;Validado")=0,"Completa","Pendiente")))</f>
        <v/>
      </c>
      <c r="Z84" s="20">
        <f>IF(OR($A84="",$G84=""),"",$G84-'Instrucciones'!$B$4)</f>
        <v/>
      </c>
      <c r="AA84" s="20">
        <f>IF(OR($A84="",$T84=""),"",$T84-'Instrucciones'!$B$4)</f>
        <v/>
      </c>
      <c r="AB84" s="19">
        <f>IF($A84="","",IF($AC84&lt;&gt;"Correcto","Revisar datos",IF($L84="Cancelada","Cancelado",IF($P84="Denegado","Denegado",IF(AND($P84="Aprobado",$T84&lt;&gt;"",$T84&lt;'Instrucciones'!$B$4,$H84&gt;='Instrucciones'!$B$4),"Permiso vencido",IF(AND($P84="Pendiente",$G84&lt;'Instrucciones'!$B$4,$H84&gt;='Instrucciones'!$B$4),"Rodaje sin aprobación",IF(AND($P84="Pendiente",$G84&gt;='Instrucciones'!$B$4,$Z84&lt;='Instrucciones'!$B$5),"Aprobación urgente",IF(AND($P84="Aprobado",$Y84="Pendiente"),"Documentación pendiente",IF(AND($P84="Aprobado",OR($X84="Pendiente",$X84="Parcial")),"Tasa pendiente",IF(AND($P84="Aprobado",$AA84&gt;=0,$AA84&lt;='Instrucciones'!$B$5),"Vence pronto",IF($H84&lt;'Instrucciones'!$B$4,"Rodaje finalizado","Sin alerta")))))))))))</f>
        <v/>
      </c>
      <c r="AC84" s="19">
        <f>IF($A84="","",IF(COUNTIF($A$5:$A$204,$A84)&gt;1,"ID duplicado",IF(OR($B84="",$C84="",$D84="",$G84="",$H84="",$L84="",$P84=""),"Faltan datos básicos",IF($H84&lt;$G84,"Fechas de rodaje incoherentes",IF(AND($I84&lt;&gt;"",$I84&gt;$G84),"Solicitud posterior al inicio",IF(AND($P84&lt;&gt;"Pendiente",$P84&lt;&gt;"",$Q84=""),"Falta fecha de decisión",IF(AND($P84="Pendiente",$Q84&lt;&gt;""),"Decisión y fecha incoherentes",IF(AND($S84&lt;&gt;"",$T84&lt;&gt;"",$T84&lt;$S84),"Vigencia incoherente",IF(AND($P84="Aprobado",OR($S84="",$T84="")),"Falta vigencia",IF(AND($P84="Aprobado",$S84&lt;&gt;"",$T84&lt;&gt;"",OR($G84&lt;$S84,$H84&gt;$T84)),"Rodaje fuera de vigencia",IF(AND($V84&lt;&gt;"",$W84&gt;$V84),"Pago superior a la previsión","Correcto"))))))))))</f>
        <v/>
      </c>
      <c r="AD84" s="16" t="n"/>
      <c r="AE84" s="17" t="n"/>
    </row>
    <row r="85">
      <c r="A85" s="16" t="n"/>
      <c r="B85" s="16" t="n"/>
      <c r="C85" s="16" t="n"/>
      <c r="D85" s="16" t="n"/>
      <c r="E85" s="16" t="n"/>
      <c r="F85" s="16" t="n"/>
      <c r="G85" s="17" t="n"/>
      <c r="H85" s="17" t="n"/>
      <c r="I85" s="17" t="n"/>
      <c r="J85" s="16" t="n"/>
      <c r="K85" s="16" t="n"/>
      <c r="L85" s="16" t="n"/>
      <c r="M85" s="17" t="n"/>
      <c r="N85" s="16" t="n"/>
      <c r="O85" s="17" t="n"/>
      <c r="P85" s="16" t="n"/>
      <c r="Q85" s="17" t="n"/>
      <c r="R85" s="16" t="n"/>
      <c r="S85" s="17" t="n"/>
      <c r="T85" s="17" t="n"/>
      <c r="U85" s="16" t="n"/>
      <c r="V85" s="18" t="n"/>
      <c r="W85" s="18" t="n"/>
      <c r="X85" s="19">
        <f>IF($A85="","",IF(OR($V85="",$V85=0),"No aplica",IF($W85="","Pendiente",IF($W85&gt;=$V85,"Pagada","Parcial"))))</f>
        <v/>
      </c>
      <c r="Y85" s="19">
        <f>IF($A85="","",IF(COUNTIFS(Documentación!$B$5:$B$304,$A85,Documentación!$D$5:$D$304,"Sí")=0,"Sin requisitos cargados",IF(COUNTIFS(Documentación!$B$5:$B$304,$A85,Documentación!$D$5:$D$304,"Sí",Documentación!$K$5:$K$304,"&lt;&gt;Validado")=0,"Completa","Pendiente")))</f>
        <v/>
      </c>
      <c r="Z85" s="20">
        <f>IF(OR($A85="",$G85=""),"",$G85-'Instrucciones'!$B$4)</f>
        <v/>
      </c>
      <c r="AA85" s="20">
        <f>IF(OR($A85="",$T85=""),"",$T85-'Instrucciones'!$B$4)</f>
        <v/>
      </c>
      <c r="AB85" s="19">
        <f>IF($A85="","",IF($AC85&lt;&gt;"Correcto","Revisar datos",IF($L85="Cancelada","Cancelado",IF($P85="Denegado","Denegado",IF(AND($P85="Aprobado",$T85&lt;&gt;"",$T85&lt;'Instrucciones'!$B$4,$H85&gt;='Instrucciones'!$B$4),"Permiso vencido",IF(AND($P85="Pendiente",$G85&lt;'Instrucciones'!$B$4,$H85&gt;='Instrucciones'!$B$4),"Rodaje sin aprobación",IF(AND($P85="Pendiente",$G85&gt;='Instrucciones'!$B$4,$Z85&lt;='Instrucciones'!$B$5),"Aprobación urgente",IF(AND($P85="Aprobado",$Y85="Pendiente"),"Documentación pendiente",IF(AND($P85="Aprobado",OR($X85="Pendiente",$X85="Parcial")),"Tasa pendiente",IF(AND($P85="Aprobado",$AA85&gt;=0,$AA85&lt;='Instrucciones'!$B$5),"Vence pronto",IF($H85&lt;'Instrucciones'!$B$4,"Rodaje finalizado","Sin alerta")))))))))))</f>
        <v/>
      </c>
      <c r="AC85" s="19">
        <f>IF($A85="","",IF(COUNTIF($A$5:$A$204,$A85)&gt;1,"ID duplicado",IF(OR($B85="",$C85="",$D85="",$G85="",$H85="",$L85="",$P85=""),"Faltan datos básicos",IF($H85&lt;$G85,"Fechas de rodaje incoherentes",IF(AND($I85&lt;&gt;"",$I85&gt;$G85),"Solicitud posterior al inicio",IF(AND($P85&lt;&gt;"Pendiente",$P85&lt;&gt;"",$Q85=""),"Falta fecha de decisión",IF(AND($P85="Pendiente",$Q85&lt;&gt;""),"Decisión y fecha incoherentes",IF(AND($S85&lt;&gt;"",$T85&lt;&gt;"",$T85&lt;$S85),"Vigencia incoherente",IF(AND($P85="Aprobado",OR($S85="",$T85="")),"Falta vigencia",IF(AND($P85="Aprobado",$S85&lt;&gt;"",$T85&lt;&gt;"",OR($G85&lt;$S85,$H85&gt;$T85)),"Rodaje fuera de vigencia",IF(AND($V85&lt;&gt;"",$W85&gt;$V85),"Pago superior a la previsión","Correcto"))))))))))</f>
        <v/>
      </c>
      <c r="AD85" s="16" t="n"/>
      <c r="AE85" s="17" t="n"/>
    </row>
    <row r="86">
      <c r="A86" s="16" t="n"/>
      <c r="B86" s="16" t="n"/>
      <c r="C86" s="16" t="n"/>
      <c r="D86" s="16" t="n"/>
      <c r="E86" s="16" t="n"/>
      <c r="F86" s="16" t="n"/>
      <c r="G86" s="17" t="n"/>
      <c r="H86" s="17" t="n"/>
      <c r="I86" s="17" t="n"/>
      <c r="J86" s="16" t="n"/>
      <c r="K86" s="16" t="n"/>
      <c r="L86" s="16" t="n"/>
      <c r="M86" s="17" t="n"/>
      <c r="N86" s="16" t="n"/>
      <c r="O86" s="17" t="n"/>
      <c r="P86" s="16" t="n"/>
      <c r="Q86" s="17" t="n"/>
      <c r="R86" s="16" t="n"/>
      <c r="S86" s="17" t="n"/>
      <c r="T86" s="17" t="n"/>
      <c r="U86" s="16" t="n"/>
      <c r="V86" s="18" t="n"/>
      <c r="W86" s="18" t="n"/>
      <c r="X86" s="19">
        <f>IF($A86="","",IF(OR($V86="",$V86=0),"No aplica",IF($W86="","Pendiente",IF($W86&gt;=$V86,"Pagada","Parcial"))))</f>
        <v/>
      </c>
      <c r="Y86" s="19">
        <f>IF($A86="","",IF(COUNTIFS(Documentación!$B$5:$B$304,$A86,Documentación!$D$5:$D$304,"Sí")=0,"Sin requisitos cargados",IF(COUNTIFS(Documentación!$B$5:$B$304,$A86,Documentación!$D$5:$D$304,"Sí",Documentación!$K$5:$K$304,"&lt;&gt;Validado")=0,"Completa","Pendiente")))</f>
        <v/>
      </c>
      <c r="Z86" s="20">
        <f>IF(OR($A86="",$G86=""),"",$G86-'Instrucciones'!$B$4)</f>
        <v/>
      </c>
      <c r="AA86" s="20">
        <f>IF(OR($A86="",$T86=""),"",$T86-'Instrucciones'!$B$4)</f>
        <v/>
      </c>
      <c r="AB86" s="19">
        <f>IF($A86="","",IF($AC86&lt;&gt;"Correcto","Revisar datos",IF($L86="Cancelada","Cancelado",IF($P86="Denegado","Denegado",IF(AND($P86="Aprobado",$T86&lt;&gt;"",$T86&lt;'Instrucciones'!$B$4,$H86&gt;='Instrucciones'!$B$4),"Permiso vencido",IF(AND($P86="Pendiente",$G86&lt;'Instrucciones'!$B$4,$H86&gt;='Instrucciones'!$B$4),"Rodaje sin aprobación",IF(AND($P86="Pendiente",$G86&gt;='Instrucciones'!$B$4,$Z86&lt;='Instrucciones'!$B$5),"Aprobación urgente",IF(AND($P86="Aprobado",$Y86="Pendiente"),"Documentación pendiente",IF(AND($P86="Aprobado",OR($X86="Pendiente",$X86="Parcial")),"Tasa pendiente",IF(AND($P86="Aprobado",$AA86&gt;=0,$AA86&lt;='Instrucciones'!$B$5),"Vence pronto",IF($H86&lt;'Instrucciones'!$B$4,"Rodaje finalizado","Sin alerta")))))))))))</f>
        <v/>
      </c>
      <c r="AC86" s="19">
        <f>IF($A86="","",IF(COUNTIF($A$5:$A$204,$A86)&gt;1,"ID duplicado",IF(OR($B86="",$C86="",$D86="",$G86="",$H86="",$L86="",$P86=""),"Faltan datos básicos",IF($H86&lt;$G86,"Fechas de rodaje incoherentes",IF(AND($I86&lt;&gt;"",$I86&gt;$G86),"Solicitud posterior al inicio",IF(AND($P86&lt;&gt;"Pendiente",$P86&lt;&gt;"",$Q86=""),"Falta fecha de decisión",IF(AND($P86="Pendiente",$Q86&lt;&gt;""),"Decisión y fecha incoherentes",IF(AND($S86&lt;&gt;"",$T86&lt;&gt;"",$T86&lt;$S86),"Vigencia incoherente",IF(AND($P86="Aprobado",OR($S86="",$T86="")),"Falta vigencia",IF(AND($P86="Aprobado",$S86&lt;&gt;"",$T86&lt;&gt;"",OR($G86&lt;$S86,$H86&gt;$T86)),"Rodaje fuera de vigencia",IF(AND($V86&lt;&gt;"",$W86&gt;$V86),"Pago superior a la previsión","Correcto"))))))))))</f>
        <v/>
      </c>
      <c r="AD86" s="16" t="n"/>
      <c r="AE86" s="17" t="n"/>
    </row>
    <row r="87">
      <c r="A87" s="16" t="n"/>
      <c r="B87" s="16" t="n"/>
      <c r="C87" s="16" t="n"/>
      <c r="D87" s="16" t="n"/>
      <c r="E87" s="16" t="n"/>
      <c r="F87" s="16" t="n"/>
      <c r="G87" s="17" t="n"/>
      <c r="H87" s="17" t="n"/>
      <c r="I87" s="17" t="n"/>
      <c r="J87" s="16" t="n"/>
      <c r="K87" s="16" t="n"/>
      <c r="L87" s="16" t="n"/>
      <c r="M87" s="17" t="n"/>
      <c r="N87" s="16" t="n"/>
      <c r="O87" s="17" t="n"/>
      <c r="P87" s="16" t="n"/>
      <c r="Q87" s="17" t="n"/>
      <c r="R87" s="16" t="n"/>
      <c r="S87" s="17" t="n"/>
      <c r="T87" s="17" t="n"/>
      <c r="U87" s="16" t="n"/>
      <c r="V87" s="18" t="n"/>
      <c r="W87" s="18" t="n"/>
      <c r="X87" s="19">
        <f>IF($A87="","",IF(OR($V87="",$V87=0),"No aplica",IF($W87="","Pendiente",IF($W87&gt;=$V87,"Pagada","Parcial"))))</f>
        <v/>
      </c>
      <c r="Y87" s="19">
        <f>IF($A87="","",IF(COUNTIFS(Documentación!$B$5:$B$304,$A87,Documentación!$D$5:$D$304,"Sí")=0,"Sin requisitos cargados",IF(COUNTIFS(Documentación!$B$5:$B$304,$A87,Documentación!$D$5:$D$304,"Sí",Documentación!$K$5:$K$304,"&lt;&gt;Validado")=0,"Completa","Pendiente")))</f>
        <v/>
      </c>
      <c r="Z87" s="20">
        <f>IF(OR($A87="",$G87=""),"",$G87-'Instrucciones'!$B$4)</f>
        <v/>
      </c>
      <c r="AA87" s="20">
        <f>IF(OR($A87="",$T87=""),"",$T87-'Instrucciones'!$B$4)</f>
        <v/>
      </c>
      <c r="AB87" s="19">
        <f>IF($A87="","",IF($AC87&lt;&gt;"Correcto","Revisar datos",IF($L87="Cancelada","Cancelado",IF($P87="Denegado","Denegado",IF(AND($P87="Aprobado",$T87&lt;&gt;"",$T87&lt;'Instrucciones'!$B$4,$H87&gt;='Instrucciones'!$B$4),"Permiso vencido",IF(AND($P87="Pendiente",$G87&lt;'Instrucciones'!$B$4,$H87&gt;='Instrucciones'!$B$4),"Rodaje sin aprobación",IF(AND($P87="Pendiente",$G87&gt;='Instrucciones'!$B$4,$Z87&lt;='Instrucciones'!$B$5),"Aprobación urgente",IF(AND($P87="Aprobado",$Y87="Pendiente"),"Documentación pendiente",IF(AND($P87="Aprobado",OR($X87="Pendiente",$X87="Parcial")),"Tasa pendiente",IF(AND($P87="Aprobado",$AA87&gt;=0,$AA87&lt;='Instrucciones'!$B$5),"Vence pronto",IF($H87&lt;'Instrucciones'!$B$4,"Rodaje finalizado","Sin alerta")))))))))))</f>
        <v/>
      </c>
      <c r="AC87" s="19">
        <f>IF($A87="","",IF(COUNTIF($A$5:$A$204,$A87)&gt;1,"ID duplicado",IF(OR($B87="",$C87="",$D87="",$G87="",$H87="",$L87="",$P87=""),"Faltan datos básicos",IF($H87&lt;$G87,"Fechas de rodaje incoherentes",IF(AND($I87&lt;&gt;"",$I87&gt;$G87),"Solicitud posterior al inicio",IF(AND($P87&lt;&gt;"Pendiente",$P87&lt;&gt;"",$Q87=""),"Falta fecha de decisión",IF(AND($P87="Pendiente",$Q87&lt;&gt;""),"Decisión y fecha incoherentes",IF(AND($S87&lt;&gt;"",$T87&lt;&gt;"",$T87&lt;$S87),"Vigencia incoherente",IF(AND($P87="Aprobado",OR($S87="",$T87="")),"Falta vigencia",IF(AND($P87="Aprobado",$S87&lt;&gt;"",$T87&lt;&gt;"",OR($G87&lt;$S87,$H87&gt;$T87)),"Rodaje fuera de vigencia",IF(AND($V87&lt;&gt;"",$W87&gt;$V87),"Pago superior a la previsión","Correcto"))))))))))</f>
        <v/>
      </c>
      <c r="AD87" s="16" t="n"/>
      <c r="AE87" s="17" t="n"/>
    </row>
    <row r="88">
      <c r="A88" s="16" t="n"/>
      <c r="B88" s="16" t="n"/>
      <c r="C88" s="16" t="n"/>
      <c r="D88" s="16" t="n"/>
      <c r="E88" s="16" t="n"/>
      <c r="F88" s="16" t="n"/>
      <c r="G88" s="17" t="n"/>
      <c r="H88" s="17" t="n"/>
      <c r="I88" s="17" t="n"/>
      <c r="J88" s="16" t="n"/>
      <c r="K88" s="16" t="n"/>
      <c r="L88" s="16" t="n"/>
      <c r="M88" s="17" t="n"/>
      <c r="N88" s="16" t="n"/>
      <c r="O88" s="17" t="n"/>
      <c r="P88" s="16" t="n"/>
      <c r="Q88" s="17" t="n"/>
      <c r="R88" s="16" t="n"/>
      <c r="S88" s="17" t="n"/>
      <c r="T88" s="17" t="n"/>
      <c r="U88" s="16" t="n"/>
      <c r="V88" s="18" t="n"/>
      <c r="W88" s="18" t="n"/>
      <c r="X88" s="19">
        <f>IF($A88="","",IF(OR($V88="",$V88=0),"No aplica",IF($W88="","Pendiente",IF($W88&gt;=$V88,"Pagada","Parcial"))))</f>
        <v/>
      </c>
      <c r="Y88" s="19">
        <f>IF($A88="","",IF(COUNTIFS(Documentación!$B$5:$B$304,$A88,Documentación!$D$5:$D$304,"Sí")=0,"Sin requisitos cargados",IF(COUNTIFS(Documentación!$B$5:$B$304,$A88,Documentación!$D$5:$D$304,"Sí",Documentación!$K$5:$K$304,"&lt;&gt;Validado")=0,"Completa","Pendiente")))</f>
        <v/>
      </c>
      <c r="Z88" s="20">
        <f>IF(OR($A88="",$G88=""),"",$G88-'Instrucciones'!$B$4)</f>
        <v/>
      </c>
      <c r="AA88" s="20">
        <f>IF(OR($A88="",$T88=""),"",$T88-'Instrucciones'!$B$4)</f>
        <v/>
      </c>
      <c r="AB88" s="19">
        <f>IF($A88="","",IF($AC88&lt;&gt;"Correcto","Revisar datos",IF($L88="Cancelada","Cancelado",IF($P88="Denegado","Denegado",IF(AND($P88="Aprobado",$T88&lt;&gt;"",$T88&lt;'Instrucciones'!$B$4,$H88&gt;='Instrucciones'!$B$4),"Permiso vencido",IF(AND($P88="Pendiente",$G88&lt;'Instrucciones'!$B$4,$H88&gt;='Instrucciones'!$B$4),"Rodaje sin aprobación",IF(AND($P88="Pendiente",$G88&gt;='Instrucciones'!$B$4,$Z88&lt;='Instrucciones'!$B$5),"Aprobación urgente",IF(AND($P88="Aprobado",$Y88="Pendiente"),"Documentación pendiente",IF(AND($P88="Aprobado",OR($X88="Pendiente",$X88="Parcial")),"Tasa pendiente",IF(AND($P88="Aprobado",$AA88&gt;=0,$AA88&lt;='Instrucciones'!$B$5),"Vence pronto",IF($H88&lt;'Instrucciones'!$B$4,"Rodaje finalizado","Sin alerta")))))))))))</f>
        <v/>
      </c>
      <c r="AC88" s="19">
        <f>IF($A88="","",IF(COUNTIF($A$5:$A$204,$A88)&gt;1,"ID duplicado",IF(OR($B88="",$C88="",$D88="",$G88="",$H88="",$L88="",$P88=""),"Faltan datos básicos",IF($H88&lt;$G88,"Fechas de rodaje incoherentes",IF(AND($I88&lt;&gt;"",$I88&gt;$G88),"Solicitud posterior al inicio",IF(AND($P88&lt;&gt;"Pendiente",$P88&lt;&gt;"",$Q88=""),"Falta fecha de decisión",IF(AND($P88="Pendiente",$Q88&lt;&gt;""),"Decisión y fecha incoherentes",IF(AND($S88&lt;&gt;"",$T88&lt;&gt;"",$T88&lt;$S88),"Vigencia incoherente",IF(AND($P88="Aprobado",OR($S88="",$T88="")),"Falta vigencia",IF(AND($P88="Aprobado",$S88&lt;&gt;"",$T88&lt;&gt;"",OR($G88&lt;$S88,$H88&gt;$T88)),"Rodaje fuera de vigencia",IF(AND($V88&lt;&gt;"",$W88&gt;$V88),"Pago superior a la previsión","Correcto"))))))))))</f>
        <v/>
      </c>
      <c r="AD88" s="16" t="n"/>
      <c r="AE88" s="17" t="n"/>
    </row>
    <row r="89">
      <c r="A89" s="16" t="n"/>
      <c r="B89" s="16" t="n"/>
      <c r="C89" s="16" t="n"/>
      <c r="D89" s="16" t="n"/>
      <c r="E89" s="16" t="n"/>
      <c r="F89" s="16" t="n"/>
      <c r="G89" s="17" t="n"/>
      <c r="H89" s="17" t="n"/>
      <c r="I89" s="17" t="n"/>
      <c r="J89" s="16" t="n"/>
      <c r="K89" s="16" t="n"/>
      <c r="L89" s="16" t="n"/>
      <c r="M89" s="17" t="n"/>
      <c r="N89" s="16" t="n"/>
      <c r="O89" s="17" t="n"/>
      <c r="P89" s="16" t="n"/>
      <c r="Q89" s="17" t="n"/>
      <c r="R89" s="16" t="n"/>
      <c r="S89" s="17" t="n"/>
      <c r="T89" s="17" t="n"/>
      <c r="U89" s="16" t="n"/>
      <c r="V89" s="18" t="n"/>
      <c r="W89" s="18" t="n"/>
      <c r="X89" s="19">
        <f>IF($A89="","",IF(OR($V89="",$V89=0),"No aplica",IF($W89="","Pendiente",IF($W89&gt;=$V89,"Pagada","Parcial"))))</f>
        <v/>
      </c>
      <c r="Y89" s="19">
        <f>IF($A89="","",IF(COUNTIFS(Documentación!$B$5:$B$304,$A89,Documentación!$D$5:$D$304,"Sí")=0,"Sin requisitos cargados",IF(COUNTIFS(Documentación!$B$5:$B$304,$A89,Documentación!$D$5:$D$304,"Sí",Documentación!$K$5:$K$304,"&lt;&gt;Validado")=0,"Completa","Pendiente")))</f>
        <v/>
      </c>
      <c r="Z89" s="20">
        <f>IF(OR($A89="",$G89=""),"",$G89-'Instrucciones'!$B$4)</f>
        <v/>
      </c>
      <c r="AA89" s="20">
        <f>IF(OR($A89="",$T89=""),"",$T89-'Instrucciones'!$B$4)</f>
        <v/>
      </c>
      <c r="AB89" s="19">
        <f>IF($A89="","",IF($AC89&lt;&gt;"Correcto","Revisar datos",IF($L89="Cancelada","Cancelado",IF($P89="Denegado","Denegado",IF(AND($P89="Aprobado",$T89&lt;&gt;"",$T89&lt;'Instrucciones'!$B$4,$H89&gt;='Instrucciones'!$B$4),"Permiso vencido",IF(AND($P89="Pendiente",$G89&lt;'Instrucciones'!$B$4,$H89&gt;='Instrucciones'!$B$4),"Rodaje sin aprobación",IF(AND($P89="Pendiente",$G89&gt;='Instrucciones'!$B$4,$Z89&lt;='Instrucciones'!$B$5),"Aprobación urgente",IF(AND($P89="Aprobado",$Y89="Pendiente"),"Documentación pendiente",IF(AND($P89="Aprobado",OR($X89="Pendiente",$X89="Parcial")),"Tasa pendiente",IF(AND($P89="Aprobado",$AA89&gt;=0,$AA89&lt;='Instrucciones'!$B$5),"Vence pronto",IF($H89&lt;'Instrucciones'!$B$4,"Rodaje finalizado","Sin alerta")))))))))))</f>
        <v/>
      </c>
      <c r="AC89" s="19">
        <f>IF($A89="","",IF(COUNTIF($A$5:$A$204,$A89)&gt;1,"ID duplicado",IF(OR($B89="",$C89="",$D89="",$G89="",$H89="",$L89="",$P89=""),"Faltan datos básicos",IF($H89&lt;$G89,"Fechas de rodaje incoherentes",IF(AND($I89&lt;&gt;"",$I89&gt;$G89),"Solicitud posterior al inicio",IF(AND($P89&lt;&gt;"Pendiente",$P89&lt;&gt;"",$Q89=""),"Falta fecha de decisión",IF(AND($P89="Pendiente",$Q89&lt;&gt;""),"Decisión y fecha incoherentes",IF(AND($S89&lt;&gt;"",$T89&lt;&gt;"",$T89&lt;$S89),"Vigencia incoherente",IF(AND($P89="Aprobado",OR($S89="",$T89="")),"Falta vigencia",IF(AND($P89="Aprobado",$S89&lt;&gt;"",$T89&lt;&gt;"",OR($G89&lt;$S89,$H89&gt;$T89)),"Rodaje fuera de vigencia",IF(AND($V89&lt;&gt;"",$W89&gt;$V89),"Pago superior a la previsión","Correcto"))))))))))</f>
        <v/>
      </c>
      <c r="AD89" s="16" t="n"/>
      <c r="AE89" s="17" t="n"/>
    </row>
    <row r="90">
      <c r="A90" s="16" t="n"/>
      <c r="B90" s="16" t="n"/>
      <c r="C90" s="16" t="n"/>
      <c r="D90" s="16" t="n"/>
      <c r="E90" s="16" t="n"/>
      <c r="F90" s="16" t="n"/>
      <c r="G90" s="17" t="n"/>
      <c r="H90" s="17" t="n"/>
      <c r="I90" s="17" t="n"/>
      <c r="J90" s="16" t="n"/>
      <c r="K90" s="16" t="n"/>
      <c r="L90" s="16" t="n"/>
      <c r="M90" s="17" t="n"/>
      <c r="N90" s="16" t="n"/>
      <c r="O90" s="17" t="n"/>
      <c r="P90" s="16" t="n"/>
      <c r="Q90" s="17" t="n"/>
      <c r="R90" s="16" t="n"/>
      <c r="S90" s="17" t="n"/>
      <c r="T90" s="17" t="n"/>
      <c r="U90" s="16" t="n"/>
      <c r="V90" s="18" t="n"/>
      <c r="W90" s="18" t="n"/>
      <c r="X90" s="19">
        <f>IF($A90="","",IF(OR($V90="",$V90=0),"No aplica",IF($W90="","Pendiente",IF($W90&gt;=$V90,"Pagada","Parcial"))))</f>
        <v/>
      </c>
      <c r="Y90" s="19">
        <f>IF($A90="","",IF(COUNTIFS(Documentación!$B$5:$B$304,$A90,Documentación!$D$5:$D$304,"Sí")=0,"Sin requisitos cargados",IF(COUNTIFS(Documentación!$B$5:$B$304,$A90,Documentación!$D$5:$D$304,"Sí",Documentación!$K$5:$K$304,"&lt;&gt;Validado")=0,"Completa","Pendiente")))</f>
        <v/>
      </c>
      <c r="Z90" s="20">
        <f>IF(OR($A90="",$G90=""),"",$G90-'Instrucciones'!$B$4)</f>
        <v/>
      </c>
      <c r="AA90" s="20">
        <f>IF(OR($A90="",$T90=""),"",$T90-'Instrucciones'!$B$4)</f>
        <v/>
      </c>
      <c r="AB90" s="19">
        <f>IF($A90="","",IF($AC90&lt;&gt;"Correcto","Revisar datos",IF($L90="Cancelada","Cancelado",IF($P90="Denegado","Denegado",IF(AND($P90="Aprobado",$T90&lt;&gt;"",$T90&lt;'Instrucciones'!$B$4,$H90&gt;='Instrucciones'!$B$4),"Permiso vencido",IF(AND($P90="Pendiente",$G90&lt;'Instrucciones'!$B$4,$H90&gt;='Instrucciones'!$B$4),"Rodaje sin aprobación",IF(AND($P90="Pendiente",$G90&gt;='Instrucciones'!$B$4,$Z90&lt;='Instrucciones'!$B$5),"Aprobación urgente",IF(AND($P90="Aprobado",$Y90="Pendiente"),"Documentación pendiente",IF(AND($P90="Aprobado",OR($X90="Pendiente",$X90="Parcial")),"Tasa pendiente",IF(AND($P90="Aprobado",$AA90&gt;=0,$AA90&lt;='Instrucciones'!$B$5),"Vence pronto",IF($H90&lt;'Instrucciones'!$B$4,"Rodaje finalizado","Sin alerta")))))))))))</f>
        <v/>
      </c>
      <c r="AC90" s="19">
        <f>IF($A90="","",IF(COUNTIF($A$5:$A$204,$A90)&gt;1,"ID duplicado",IF(OR($B90="",$C90="",$D90="",$G90="",$H90="",$L90="",$P90=""),"Faltan datos básicos",IF($H90&lt;$G90,"Fechas de rodaje incoherentes",IF(AND($I90&lt;&gt;"",$I90&gt;$G90),"Solicitud posterior al inicio",IF(AND($P90&lt;&gt;"Pendiente",$P90&lt;&gt;"",$Q90=""),"Falta fecha de decisión",IF(AND($P90="Pendiente",$Q90&lt;&gt;""),"Decisión y fecha incoherentes",IF(AND($S90&lt;&gt;"",$T90&lt;&gt;"",$T90&lt;$S90),"Vigencia incoherente",IF(AND($P90="Aprobado",OR($S90="",$T90="")),"Falta vigencia",IF(AND($P90="Aprobado",$S90&lt;&gt;"",$T90&lt;&gt;"",OR($G90&lt;$S90,$H90&gt;$T90)),"Rodaje fuera de vigencia",IF(AND($V90&lt;&gt;"",$W90&gt;$V90),"Pago superior a la previsión","Correcto"))))))))))</f>
        <v/>
      </c>
      <c r="AD90" s="16" t="n"/>
      <c r="AE90" s="17" t="n"/>
    </row>
    <row r="91">
      <c r="A91" s="16" t="n"/>
      <c r="B91" s="16" t="n"/>
      <c r="C91" s="16" t="n"/>
      <c r="D91" s="16" t="n"/>
      <c r="E91" s="16" t="n"/>
      <c r="F91" s="16" t="n"/>
      <c r="G91" s="17" t="n"/>
      <c r="H91" s="17" t="n"/>
      <c r="I91" s="17" t="n"/>
      <c r="J91" s="16" t="n"/>
      <c r="K91" s="16" t="n"/>
      <c r="L91" s="16" t="n"/>
      <c r="M91" s="17" t="n"/>
      <c r="N91" s="16" t="n"/>
      <c r="O91" s="17" t="n"/>
      <c r="P91" s="16" t="n"/>
      <c r="Q91" s="17" t="n"/>
      <c r="R91" s="16" t="n"/>
      <c r="S91" s="17" t="n"/>
      <c r="T91" s="17" t="n"/>
      <c r="U91" s="16" t="n"/>
      <c r="V91" s="18" t="n"/>
      <c r="W91" s="18" t="n"/>
      <c r="X91" s="19">
        <f>IF($A91="","",IF(OR($V91="",$V91=0),"No aplica",IF($W91="","Pendiente",IF($W91&gt;=$V91,"Pagada","Parcial"))))</f>
        <v/>
      </c>
      <c r="Y91" s="19">
        <f>IF($A91="","",IF(COUNTIFS(Documentación!$B$5:$B$304,$A91,Documentación!$D$5:$D$304,"Sí")=0,"Sin requisitos cargados",IF(COUNTIFS(Documentación!$B$5:$B$304,$A91,Documentación!$D$5:$D$304,"Sí",Documentación!$K$5:$K$304,"&lt;&gt;Validado")=0,"Completa","Pendiente")))</f>
        <v/>
      </c>
      <c r="Z91" s="20">
        <f>IF(OR($A91="",$G91=""),"",$G91-'Instrucciones'!$B$4)</f>
        <v/>
      </c>
      <c r="AA91" s="20">
        <f>IF(OR($A91="",$T91=""),"",$T91-'Instrucciones'!$B$4)</f>
        <v/>
      </c>
      <c r="AB91" s="19">
        <f>IF($A91="","",IF($AC91&lt;&gt;"Correcto","Revisar datos",IF($L91="Cancelada","Cancelado",IF($P91="Denegado","Denegado",IF(AND($P91="Aprobado",$T91&lt;&gt;"",$T91&lt;'Instrucciones'!$B$4,$H91&gt;='Instrucciones'!$B$4),"Permiso vencido",IF(AND($P91="Pendiente",$G91&lt;'Instrucciones'!$B$4,$H91&gt;='Instrucciones'!$B$4),"Rodaje sin aprobación",IF(AND($P91="Pendiente",$G91&gt;='Instrucciones'!$B$4,$Z91&lt;='Instrucciones'!$B$5),"Aprobación urgente",IF(AND($P91="Aprobado",$Y91="Pendiente"),"Documentación pendiente",IF(AND($P91="Aprobado",OR($X91="Pendiente",$X91="Parcial")),"Tasa pendiente",IF(AND($P91="Aprobado",$AA91&gt;=0,$AA91&lt;='Instrucciones'!$B$5),"Vence pronto",IF($H91&lt;'Instrucciones'!$B$4,"Rodaje finalizado","Sin alerta")))))))))))</f>
        <v/>
      </c>
      <c r="AC91" s="19">
        <f>IF($A91="","",IF(COUNTIF($A$5:$A$204,$A91)&gt;1,"ID duplicado",IF(OR($B91="",$C91="",$D91="",$G91="",$H91="",$L91="",$P91=""),"Faltan datos básicos",IF($H91&lt;$G91,"Fechas de rodaje incoherentes",IF(AND($I91&lt;&gt;"",$I91&gt;$G91),"Solicitud posterior al inicio",IF(AND($P91&lt;&gt;"Pendiente",$P91&lt;&gt;"",$Q91=""),"Falta fecha de decisión",IF(AND($P91="Pendiente",$Q91&lt;&gt;""),"Decisión y fecha incoherentes",IF(AND($S91&lt;&gt;"",$T91&lt;&gt;"",$T91&lt;$S91),"Vigencia incoherente",IF(AND($P91="Aprobado",OR($S91="",$T91="")),"Falta vigencia",IF(AND($P91="Aprobado",$S91&lt;&gt;"",$T91&lt;&gt;"",OR($G91&lt;$S91,$H91&gt;$T91)),"Rodaje fuera de vigencia",IF(AND($V91&lt;&gt;"",$W91&gt;$V91),"Pago superior a la previsión","Correcto"))))))))))</f>
        <v/>
      </c>
      <c r="AD91" s="16" t="n"/>
      <c r="AE91" s="17" t="n"/>
    </row>
    <row r="92">
      <c r="A92" s="16" t="n"/>
      <c r="B92" s="16" t="n"/>
      <c r="C92" s="16" t="n"/>
      <c r="D92" s="16" t="n"/>
      <c r="E92" s="16" t="n"/>
      <c r="F92" s="16" t="n"/>
      <c r="G92" s="17" t="n"/>
      <c r="H92" s="17" t="n"/>
      <c r="I92" s="17" t="n"/>
      <c r="J92" s="16" t="n"/>
      <c r="K92" s="16" t="n"/>
      <c r="L92" s="16" t="n"/>
      <c r="M92" s="17" t="n"/>
      <c r="N92" s="16" t="n"/>
      <c r="O92" s="17" t="n"/>
      <c r="P92" s="16" t="n"/>
      <c r="Q92" s="17" t="n"/>
      <c r="R92" s="16" t="n"/>
      <c r="S92" s="17" t="n"/>
      <c r="T92" s="17" t="n"/>
      <c r="U92" s="16" t="n"/>
      <c r="V92" s="18" t="n"/>
      <c r="W92" s="18" t="n"/>
      <c r="X92" s="19">
        <f>IF($A92="","",IF(OR($V92="",$V92=0),"No aplica",IF($W92="","Pendiente",IF($W92&gt;=$V92,"Pagada","Parcial"))))</f>
        <v/>
      </c>
      <c r="Y92" s="19">
        <f>IF($A92="","",IF(COUNTIFS(Documentación!$B$5:$B$304,$A92,Documentación!$D$5:$D$304,"Sí")=0,"Sin requisitos cargados",IF(COUNTIFS(Documentación!$B$5:$B$304,$A92,Documentación!$D$5:$D$304,"Sí",Documentación!$K$5:$K$304,"&lt;&gt;Validado")=0,"Completa","Pendiente")))</f>
        <v/>
      </c>
      <c r="Z92" s="20">
        <f>IF(OR($A92="",$G92=""),"",$G92-'Instrucciones'!$B$4)</f>
        <v/>
      </c>
      <c r="AA92" s="20">
        <f>IF(OR($A92="",$T92=""),"",$T92-'Instrucciones'!$B$4)</f>
        <v/>
      </c>
      <c r="AB92" s="19">
        <f>IF($A92="","",IF($AC92&lt;&gt;"Correcto","Revisar datos",IF($L92="Cancelada","Cancelado",IF($P92="Denegado","Denegado",IF(AND($P92="Aprobado",$T92&lt;&gt;"",$T92&lt;'Instrucciones'!$B$4,$H92&gt;='Instrucciones'!$B$4),"Permiso vencido",IF(AND($P92="Pendiente",$G92&lt;'Instrucciones'!$B$4,$H92&gt;='Instrucciones'!$B$4),"Rodaje sin aprobación",IF(AND($P92="Pendiente",$G92&gt;='Instrucciones'!$B$4,$Z92&lt;='Instrucciones'!$B$5),"Aprobación urgente",IF(AND($P92="Aprobado",$Y92="Pendiente"),"Documentación pendiente",IF(AND($P92="Aprobado",OR($X92="Pendiente",$X92="Parcial")),"Tasa pendiente",IF(AND($P92="Aprobado",$AA92&gt;=0,$AA92&lt;='Instrucciones'!$B$5),"Vence pronto",IF($H92&lt;'Instrucciones'!$B$4,"Rodaje finalizado","Sin alerta")))))))))))</f>
        <v/>
      </c>
      <c r="AC92" s="19">
        <f>IF($A92="","",IF(COUNTIF($A$5:$A$204,$A92)&gt;1,"ID duplicado",IF(OR($B92="",$C92="",$D92="",$G92="",$H92="",$L92="",$P92=""),"Faltan datos básicos",IF($H92&lt;$G92,"Fechas de rodaje incoherentes",IF(AND($I92&lt;&gt;"",$I92&gt;$G92),"Solicitud posterior al inicio",IF(AND($P92&lt;&gt;"Pendiente",$P92&lt;&gt;"",$Q92=""),"Falta fecha de decisión",IF(AND($P92="Pendiente",$Q92&lt;&gt;""),"Decisión y fecha incoherentes",IF(AND($S92&lt;&gt;"",$T92&lt;&gt;"",$T92&lt;$S92),"Vigencia incoherente",IF(AND($P92="Aprobado",OR($S92="",$T92="")),"Falta vigencia",IF(AND($P92="Aprobado",$S92&lt;&gt;"",$T92&lt;&gt;"",OR($G92&lt;$S92,$H92&gt;$T92)),"Rodaje fuera de vigencia",IF(AND($V92&lt;&gt;"",$W92&gt;$V92),"Pago superior a la previsión","Correcto"))))))))))</f>
        <v/>
      </c>
      <c r="AD92" s="16" t="n"/>
      <c r="AE92" s="17" t="n"/>
    </row>
    <row r="93">
      <c r="A93" s="16" t="n"/>
      <c r="B93" s="16" t="n"/>
      <c r="C93" s="16" t="n"/>
      <c r="D93" s="16" t="n"/>
      <c r="E93" s="16" t="n"/>
      <c r="F93" s="16" t="n"/>
      <c r="G93" s="17" t="n"/>
      <c r="H93" s="17" t="n"/>
      <c r="I93" s="17" t="n"/>
      <c r="J93" s="16" t="n"/>
      <c r="K93" s="16" t="n"/>
      <c r="L93" s="16" t="n"/>
      <c r="M93" s="17" t="n"/>
      <c r="N93" s="16" t="n"/>
      <c r="O93" s="17" t="n"/>
      <c r="P93" s="16" t="n"/>
      <c r="Q93" s="17" t="n"/>
      <c r="R93" s="16" t="n"/>
      <c r="S93" s="17" t="n"/>
      <c r="T93" s="17" t="n"/>
      <c r="U93" s="16" t="n"/>
      <c r="V93" s="18" t="n"/>
      <c r="W93" s="18" t="n"/>
      <c r="X93" s="19">
        <f>IF($A93="","",IF(OR($V93="",$V93=0),"No aplica",IF($W93="","Pendiente",IF($W93&gt;=$V93,"Pagada","Parcial"))))</f>
        <v/>
      </c>
      <c r="Y93" s="19">
        <f>IF($A93="","",IF(COUNTIFS(Documentación!$B$5:$B$304,$A93,Documentación!$D$5:$D$304,"Sí")=0,"Sin requisitos cargados",IF(COUNTIFS(Documentación!$B$5:$B$304,$A93,Documentación!$D$5:$D$304,"Sí",Documentación!$K$5:$K$304,"&lt;&gt;Validado")=0,"Completa","Pendiente")))</f>
        <v/>
      </c>
      <c r="Z93" s="20">
        <f>IF(OR($A93="",$G93=""),"",$G93-'Instrucciones'!$B$4)</f>
        <v/>
      </c>
      <c r="AA93" s="20">
        <f>IF(OR($A93="",$T93=""),"",$T93-'Instrucciones'!$B$4)</f>
        <v/>
      </c>
      <c r="AB93" s="19">
        <f>IF($A93="","",IF($AC93&lt;&gt;"Correcto","Revisar datos",IF($L93="Cancelada","Cancelado",IF($P93="Denegado","Denegado",IF(AND($P93="Aprobado",$T93&lt;&gt;"",$T93&lt;'Instrucciones'!$B$4,$H93&gt;='Instrucciones'!$B$4),"Permiso vencido",IF(AND($P93="Pendiente",$G93&lt;'Instrucciones'!$B$4,$H93&gt;='Instrucciones'!$B$4),"Rodaje sin aprobación",IF(AND($P93="Pendiente",$G93&gt;='Instrucciones'!$B$4,$Z93&lt;='Instrucciones'!$B$5),"Aprobación urgente",IF(AND($P93="Aprobado",$Y93="Pendiente"),"Documentación pendiente",IF(AND($P93="Aprobado",OR($X93="Pendiente",$X93="Parcial")),"Tasa pendiente",IF(AND($P93="Aprobado",$AA93&gt;=0,$AA93&lt;='Instrucciones'!$B$5),"Vence pronto",IF($H93&lt;'Instrucciones'!$B$4,"Rodaje finalizado","Sin alerta")))))))))))</f>
        <v/>
      </c>
      <c r="AC93" s="19">
        <f>IF($A93="","",IF(COUNTIF($A$5:$A$204,$A93)&gt;1,"ID duplicado",IF(OR($B93="",$C93="",$D93="",$G93="",$H93="",$L93="",$P93=""),"Faltan datos básicos",IF($H93&lt;$G93,"Fechas de rodaje incoherentes",IF(AND($I93&lt;&gt;"",$I93&gt;$G93),"Solicitud posterior al inicio",IF(AND($P93&lt;&gt;"Pendiente",$P93&lt;&gt;"",$Q93=""),"Falta fecha de decisión",IF(AND($P93="Pendiente",$Q93&lt;&gt;""),"Decisión y fecha incoherentes",IF(AND($S93&lt;&gt;"",$T93&lt;&gt;"",$T93&lt;$S93),"Vigencia incoherente",IF(AND($P93="Aprobado",OR($S93="",$T93="")),"Falta vigencia",IF(AND($P93="Aprobado",$S93&lt;&gt;"",$T93&lt;&gt;"",OR($G93&lt;$S93,$H93&gt;$T93)),"Rodaje fuera de vigencia",IF(AND($V93&lt;&gt;"",$W93&gt;$V93),"Pago superior a la previsión","Correcto"))))))))))</f>
        <v/>
      </c>
      <c r="AD93" s="16" t="n"/>
      <c r="AE93" s="17" t="n"/>
    </row>
    <row r="94">
      <c r="A94" s="16" t="n"/>
      <c r="B94" s="16" t="n"/>
      <c r="C94" s="16" t="n"/>
      <c r="D94" s="16" t="n"/>
      <c r="E94" s="16" t="n"/>
      <c r="F94" s="16" t="n"/>
      <c r="G94" s="17" t="n"/>
      <c r="H94" s="17" t="n"/>
      <c r="I94" s="17" t="n"/>
      <c r="J94" s="16" t="n"/>
      <c r="K94" s="16" t="n"/>
      <c r="L94" s="16" t="n"/>
      <c r="M94" s="17" t="n"/>
      <c r="N94" s="16" t="n"/>
      <c r="O94" s="17" t="n"/>
      <c r="P94" s="16" t="n"/>
      <c r="Q94" s="17" t="n"/>
      <c r="R94" s="16" t="n"/>
      <c r="S94" s="17" t="n"/>
      <c r="T94" s="17" t="n"/>
      <c r="U94" s="16" t="n"/>
      <c r="V94" s="18" t="n"/>
      <c r="W94" s="18" t="n"/>
      <c r="X94" s="19">
        <f>IF($A94="","",IF(OR($V94="",$V94=0),"No aplica",IF($W94="","Pendiente",IF($W94&gt;=$V94,"Pagada","Parcial"))))</f>
        <v/>
      </c>
      <c r="Y94" s="19">
        <f>IF($A94="","",IF(COUNTIFS(Documentación!$B$5:$B$304,$A94,Documentación!$D$5:$D$304,"Sí")=0,"Sin requisitos cargados",IF(COUNTIFS(Documentación!$B$5:$B$304,$A94,Documentación!$D$5:$D$304,"Sí",Documentación!$K$5:$K$304,"&lt;&gt;Validado")=0,"Completa","Pendiente")))</f>
        <v/>
      </c>
      <c r="Z94" s="20">
        <f>IF(OR($A94="",$G94=""),"",$G94-'Instrucciones'!$B$4)</f>
        <v/>
      </c>
      <c r="AA94" s="20">
        <f>IF(OR($A94="",$T94=""),"",$T94-'Instrucciones'!$B$4)</f>
        <v/>
      </c>
      <c r="AB94" s="19">
        <f>IF($A94="","",IF($AC94&lt;&gt;"Correcto","Revisar datos",IF($L94="Cancelada","Cancelado",IF($P94="Denegado","Denegado",IF(AND($P94="Aprobado",$T94&lt;&gt;"",$T94&lt;'Instrucciones'!$B$4,$H94&gt;='Instrucciones'!$B$4),"Permiso vencido",IF(AND($P94="Pendiente",$G94&lt;'Instrucciones'!$B$4,$H94&gt;='Instrucciones'!$B$4),"Rodaje sin aprobación",IF(AND($P94="Pendiente",$G94&gt;='Instrucciones'!$B$4,$Z94&lt;='Instrucciones'!$B$5),"Aprobación urgente",IF(AND($P94="Aprobado",$Y94="Pendiente"),"Documentación pendiente",IF(AND($P94="Aprobado",OR($X94="Pendiente",$X94="Parcial")),"Tasa pendiente",IF(AND($P94="Aprobado",$AA94&gt;=0,$AA94&lt;='Instrucciones'!$B$5),"Vence pronto",IF($H94&lt;'Instrucciones'!$B$4,"Rodaje finalizado","Sin alerta")))))))))))</f>
        <v/>
      </c>
      <c r="AC94" s="19">
        <f>IF($A94="","",IF(COUNTIF($A$5:$A$204,$A94)&gt;1,"ID duplicado",IF(OR($B94="",$C94="",$D94="",$G94="",$H94="",$L94="",$P94=""),"Faltan datos básicos",IF($H94&lt;$G94,"Fechas de rodaje incoherentes",IF(AND($I94&lt;&gt;"",$I94&gt;$G94),"Solicitud posterior al inicio",IF(AND($P94&lt;&gt;"Pendiente",$P94&lt;&gt;"",$Q94=""),"Falta fecha de decisión",IF(AND($P94="Pendiente",$Q94&lt;&gt;""),"Decisión y fecha incoherentes",IF(AND($S94&lt;&gt;"",$T94&lt;&gt;"",$T94&lt;$S94),"Vigencia incoherente",IF(AND($P94="Aprobado",OR($S94="",$T94="")),"Falta vigencia",IF(AND($P94="Aprobado",$S94&lt;&gt;"",$T94&lt;&gt;"",OR($G94&lt;$S94,$H94&gt;$T94)),"Rodaje fuera de vigencia",IF(AND($V94&lt;&gt;"",$W94&gt;$V94),"Pago superior a la previsión","Correcto"))))))))))</f>
        <v/>
      </c>
      <c r="AD94" s="16" t="n"/>
      <c r="AE94" s="17" t="n"/>
    </row>
    <row r="95">
      <c r="A95" s="16" t="n"/>
      <c r="B95" s="16" t="n"/>
      <c r="C95" s="16" t="n"/>
      <c r="D95" s="16" t="n"/>
      <c r="E95" s="16" t="n"/>
      <c r="F95" s="16" t="n"/>
      <c r="G95" s="17" t="n"/>
      <c r="H95" s="17" t="n"/>
      <c r="I95" s="17" t="n"/>
      <c r="J95" s="16" t="n"/>
      <c r="K95" s="16" t="n"/>
      <c r="L95" s="16" t="n"/>
      <c r="M95" s="17" t="n"/>
      <c r="N95" s="16" t="n"/>
      <c r="O95" s="17" t="n"/>
      <c r="P95" s="16" t="n"/>
      <c r="Q95" s="17" t="n"/>
      <c r="R95" s="16" t="n"/>
      <c r="S95" s="17" t="n"/>
      <c r="T95" s="17" t="n"/>
      <c r="U95" s="16" t="n"/>
      <c r="V95" s="18" t="n"/>
      <c r="W95" s="18" t="n"/>
      <c r="X95" s="19">
        <f>IF($A95="","",IF(OR($V95="",$V95=0),"No aplica",IF($W95="","Pendiente",IF($W95&gt;=$V95,"Pagada","Parcial"))))</f>
        <v/>
      </c>
      <c r="Y95" s="19">
        <f>IF($A95="","",IF(COUNTIFS(Documentación!$B$5:$B$304,$A95,Documentación!$D$5:$D$304,"Sí")=0,"Sin requisitos cargados",IF(COUNTIFS(Documentación!$B$5:$B$304,$A95,Documentación!$D$5:$D$304,"Sí",Documentación!$K$5:$K$304,"&lt;&gt;Validado")=0,"Completa","Pendiente")))</f>
        <v/>
      </c>
      <c r="Z95" s="20">
        <f>IF(OR($A95="",$G95=""),"",$G95-'Instrucciones'!$B$4)</f>
        <v/>
      </c>
      <c r="AA95" s="20">
        <f>IF(OR($A95="",$T95=""),"",$T95-'Instrucciones'!$B$4)</f>
        <v/>
      </c>
      <c r="AB95" s="19">
        <f>IF($A95="","",IF($AC95&lt;&gt;"Correcto","Revisar datos",IF($L95="Cancelada","Cancelado",IF($P95="Denegado","Denegado",IF(AND($P95="Aprobado",$T95&lt;&gt;"",$T95&lt;'Instrucciones'!$B$4,$H95&gt;='Instrucciones'!$B$4),"Permiso vencido",IF(AND($P95="Pendiente",$G95&lt;'Instrucciones'!$B$4,$H95&gt;='Instrucciones'!$B$4),"Rodaje sin aprobación",IF(AND($P95="Pendiente",$G95&gt;='Instrucciones'!$B$4,$Z95&lt;='Instrucciones'!$B$5),"Aprobación urgente",IF(AND($P95="Aprobado",$Y95="Pendiente"),"Documentación pendiente",IF(AND($P95="Aprobado",OR($X95="Pendiente",$X95="Parcial")),"Tasa pendiente",IF(AND($P95="Aprobado",$AA95&gt;=0,$AA95&lt;='Instrucciones'!$B$5),"Vence pronto",IF($H95&lt;'Instrucciones'!$B$4,"Rodaje finalizado","Sin alerta")))))))))))</f>
        <v/>
      </c>
      <c r="AC95" s="19">
        <f>IF($A95="","",IF(COUNTIF($A$5:$A$204,$A95)&gt;1,"ID duplicado",IF(OR($B95="",$C95="",$D95="",$G95="",$H95="",$L95="",$P95=""),"Faltan datos básicos",IF($H95&lt;$G95,"Fechas de rodaje incoherentes",IF(AND($I95&lt;&gt;"",$I95&gt;$G95),"Solicitud posterior al inicio",IF(AND($P95&lt;&gt;"Pendiente",$P95&lt;&gt;"",$Q95=""),"Falta fecha de decisión",IF(AND($P95="Pendiente",$Q95&lt;&gt;""),"Decisión y fecha incoherentes",IF(AND($S95&lt;&gt;"",$T95&lt;&gt;"",$T95&lt;$S95),"Vigencia incoherente",IF(AND($P95="Aprobado",OR($S95="",$T95="")),"Falta vigencia",IF(AND($P95="Aprobado",$S95&lt;&gt;"",$T95&lt;&gt;"",OR($G95&lt;$S95,$H95&gt;$T95)),"Rodaje fuera de vigencia",IF(AND($V95&lt;&gt;"",$W95&gt;$V95),"Pago superior a la previsión","Correcto"))))))))))</f>
        <v/>
      </c>
      <c r="AD95" s="16" t="n"/>
      <c r="AE95" s="17" t="n"/>
    </row>
    <row r="96">
      <c r="A96" s="16" t="n"/>
      <c r="B96" s="16" t="n"/>
      <c r="C96" s="16" t="n"/>
      <c r="D96" s="16" t="n"/>
      <c r="E96" s="16" t="n"/>
      <c r="F96" s="16" t="n"/>
      <c r="G96" s="17" t="n"/>
      <c r="H96" s="17" t="n"/>
      <c r="I96" s="17" t="n"/>
      <c r="J96" s="16" t="n"/>
      <c r="K96" s="16" t="n"/>
      <c r="L96" s="16" t="n"/>
      <c r="M96" s="17" t="n"/>
      <c r="N96" s="16" t="n"/>
      <c r="O96" s="17" t="n"/>
      <c r="P96" s="16" t="n"/>
      <c r="Q96" s="17" t="n"/>
      <c r="R96" s="16" t="n"/>
      <c r="S96" s="17" t="n"/>
      <c r="T96" s="17" t="n"/>
      <c r="U96" s="16" t="n"/>
      <c r="V96" s="18" t="n"/>
      <c r="W96" s="18" t="n"/>
      <c r="X96" s="19">
        <f>IF($A96="","",IF(OR($V96="",$V96=0),"No aplica",IF($W96="","Pendiente",IF($W96&gt;=$V96,"Pagada","Parcial"))))</f>
        <v/>
      </c>
      <c r="Y96" s="19">
        <f>IF($A96="","",IF(COUNTIFS(Documentación!$B$5:$B$304,$A96,Documentación!$D$5:$D$304,"Sí")=0,"Sin requisitos cargados",IF(COUNTIFS(Documentación!$B$5:$B$304,$A96,Documentación!$D$5:$D$304,"Sí",Documentación!$K$5:$K$304,"&lt;&gt;Validado")=0,"Completa","Pendiente")))</f>
        <v/>
      </c>
      <c r="Z96" s="20">
        <f>IF(OR($A96="",$G96=""),"",$G96-'Instrucciones'!$B$4)</f>
        <v/>
      </c>
      <c r="AA96" s="20">
        <f>IF(OR($A96="",$T96=""),"",$T96-'Instrucciones'!$B$4)</f>
        <v/>
      </c>
      <c r="AB96" s="19">
        <f>IF($A96="","",IF($AC96&lt;&gt;"Correcto","Revisar datos",IF($L96="Cancelada","Cancelado",IF($P96="Denegado","Denegado",IF(AND($P96="Aprobado",$T96&lt;&gt;"",$T96&lt;'Instrucciones'!$B$4,$H96&gt;='Instrucciones'!$B$4),"Permiso vencido",IF(AND($P96="Pendiente",$G96&lt;'Instrucciones'!$B$4,$H96&gt;='Instrucciones'!$B$4),"Rodaje sin aprobación",IF(AND($P96="Pendiente",$G96&gt;='Instrucciones'!$B$4,$Z96&lt;='Instrucciones'!$B$5),"Aprobación urgente",IF(AND($P96="Aprobado",$Y96="Pendiente"),"Documentación pendiente",IF(AND($P96="Aprobado",OR($X96="Pendiente",$X96="Parcial")),"Tasa pendiente",IF(AND($P96="Aprobado",$AA96&gt;=0,$AA96&lt;='Instrucciones'!$B$5),"Vence pronto",IF($H96&lt;'Instrucciones'!$B$4,"Rodaje finalizado","Sin alerta")))))))))))</f>
        <v/>
      </c>
      <c r="AC96" s="19">
        <f>IF($A96="","",IF(COUNTIF($A$5:$A$204,$A96)&gt;1,"ID duplicado",IF(OR($B96="",$C96="",$D96="",$G96="",$H96="",$L96="",$P96=""),"Faltan datos básicos",IF($H96&lt;$G96,"Fechas de rodaje incoherentes",IF(AND($I96&lt;&gt;"",$I96&gt;$G96),"Solicitud posterior al inicio",IF(AND($P96&lt;&gt;"Pendiente",$P96&lt;&gt;"",$Q96=""),"Falta fecha de decisión",IF(AND($P96="Pendiente",$Q96&lt;&gt;""),"Decisión y fecha incoherentes",IF(AND($S96&lt;&gt;"",$T96&lt;&gt;"",$T96&lt;$S96),"Vigencia incoherente",IF(AND($P96="Aprobado",OR($S96="",$T96="")),"Falta vigencia",IF(AND($P96="Aprobado",$S96&lt;&gt;"",$T96&lt;&gt;"",OR($G96&lt;$S96,$H96&gt;$T96)),"Rodaje fuera de vigencia",IF(AND($V96&lt;&gt;"",$W96&gt;$V96),"Pago superior a la previsión","Correcto"))))))))))</f>
        <v/>
      </c>
      <c r="AD96" s="16" t="n"/>
      <c r="AE96" s="17" t="n"/>
    </row>
    <row r="97">
      <c r="A97" s="16" t="n"/>
      <c r="B97" s="16" t="n"/>
      <c r="C97" s="16" t="n"/>
      <c r="D97" s="16" t="n"/>
      <c r="E97" s="16" t="n"/>
      <c r="F97" s="16" t="n"/>
      <c r="G97" s="17" t="n"/>
      <c r="H97" s="17" t="n"/>
      <c r="I97" s="17" t="n"/>
      <c r="J97" s="16" t="n"/>
      <c r="K97" s="16" t="n"/>
      <c r="L97" s="16" t="n"/>
      <c r="M97" s="17" t="n"/>
      <c r="N97" s="16" t="n"/>
      <c r="O97" s="17" t="n"/>
      <c r="P97" s="16" t="n"/>
      <c r="Q97" s="17" t="n"/>
      <c r="R97" s="16" t="n"/>
      <c r="S97" s="17" t="n"/>
      <c r="T97" s="17" t="n"/>
      <c r="U97" s="16" t="n"/>
      <c r="V97" s="18" t="n"/>
      <c r="W97" s="18" t="n"/>
      <c r="X97" s="19">
        <f>IF($A97="","",IF(OR($V97="",$V97=0),"No aplica",IF($W97="","Pendiente",IF($W97&gt;=$V97,"Pagada","Parcial"))))</f>
        <v/>
      </c>
      <c r="Y97" s="19">
        <f>IF($A97="","",IF(COUNTIFS(Documentación!$B$5:$B$304,$A97,Documentación!$D$5:$D$304,"Sí")=0,"Sin requisitos cargados",IF(COUNTIFS(Documentación!$B$5:$B$304,$A97,Documentación!$D$5:$D$304,"Sí",Documentación!$K$5:$K$304,"&lt;&gt;Validado")=0,"Completa","Pendiente")))</f>
        <v/>
      </c>
      <c r="Z97" s="20">
        <f>IF(OR($A97="",$G97=""),"",$G97-'Instrucciones'!$B$4)</f>
        <v/>
      </c>
      <c r="AA97" s="20">
        <f>IF(OR($A97="",$T97=""),"",$T97-'Instrucciones'!$B$4)</f>
        <v/>
      </c>
      <c r="AB97" s="19">
        <f>IF($A97="","",IF($AC97&lt;&gt;"Correcto","Revisar datos",IF($L97="Cancelada","Cancelado",IF($P97="Denegado","Denegado",IF(AND($P97="Aprobado",$T97&lt;&gt;"",$T97&lt;'Instrucciones'!$B$4,$H97&gt;='Instrucciones'!$B$4),"Permiso vencido",IF(AND($P97="Pendiente",$G97&lt;'Instrucciones'!$B$4,$H97&gt;='Instrucciones'!$B$4),"Rodaje sin aprobación",IF(AND($P97="Pendiente",$G97&gt;='Instrucciones'!$B$4,$Z97&lt;='Instrucciones'!$B$5),"Aprobación urgente",IF(AND($P97="Aprobado",$Y97="Pendiente"),"Documentación pendiente",IF(AND($P97="Aprobado",OR($X97="Pendiente",$X97="Parcial")),"Tasa pendiente",IF(AND($P97="Aprobado",$AA97&gt;=0,$AA97&lt;='Instrucciones'!$B$5),"Vence pronto",IF($H97&lt;'Instrucciones'!$B$4,"Rodaje finalizado","Sin alerta")))))))))))</f>
        <v/>
      </c>
      <c r="AC97" s="19">
        <f>IF($A97="","",IF(COUNTIF($A$5:$A$204,$A97)&gt;1,"ID duplicado",IF(OR($B97="",$C97="",$D97="",$G97="",$H97="",$L97="",$P97=""),"Faltan datos básicos",IF($H97&lt;$G97,"Fechas de rodaje incoherentes",IF(AND($I97&lt;&gt;"",$I97&gt;$G97),"Solicitud posterior al inicio",IF(AND($P97&lt;&gt;"Pendiente",$P97&lt;&gt;"",$Q97=""),"Falta fecha de decisión",IF(AND($P97="Pendiente",$Q97&lt;&gt;""),"Decisión y fecha incoherentes",IF(AND($S97&lt;&gt;"",$T97&lt;&gt;"",$T97&lt;$S97),"Vigencia incoherente",IF(AND($P97="Aprobado",OR($S97="",$T97="")),"Falta vigencia",IF(AND($P97="Aprobado",$S97&lt;&gt;"",$T97&lt;&gt;"",OR($G97&lt;$S97,$H97&gt;$T97)),"Rodaje fuera de vigencia",IF(AND($V97&lt;&gt;"",$W97&gt;$V97),"Pago superior a la previsión","Correcto"))))))))))</f>
        <v/>
      </c>
      <c r="AD97" s="16" t="n"/>
      <c r="AE97" s="17" t="n"/>
    </row>
    <row r="98">
      <c r="A98" s="16" t="n"/>
      <c r="B98" s="16" t="n"/>
      <c r="C98" s="16" t="n"/>
      <c r="D98" s="16" t="n"/>
      <c r="E98" s="16" t="n"/>
      <c r="F98" s="16" t="n"/>
      <c r="G98" s="17" t="n"/>
      <c r="H98" s="17" t="n"/>
      <c r="I98" s="17" t="n"/>
      <c r="J98" s="16" t="n"/>
      <c r="K98" s="16" t="n"/>
      <c r="L98" s="16" t="n"/>
      <c r="M98" s="17" t="n"/>
      <c r="N98" s="16" t="n"/>
      <c r="O98" s="17" t="n"/>
      <c r="P98" s="16" t="n"/>
      <c r="Q98" s="17" t="n"/>
      <c r="R98" s="16" t="n"/>
      <c r="S98" s="17" t="n"/>
      <c r="T98" s="17" t="n"/>
      <c r="U98" s="16" t="n"/>
      <c r="V98" s="18" t="n"/>
      <c r="W98" s="18" t="n"/>
      <c r="X98" s="19">
        <f>IF($A98="","",IF(OR($V98="",$V98=0),"No aplica",IF($W98="","Pendiente",IF($W98&gt;=$V98,"Pagada","Parcial"))))</f>
        <v/>
      </c>
      <c r="Y98" s="19">
        <f>IF($A98="","",IF(COUNTIFS(Documentación!$B$5:$B$304,$A98,Documentación!$D$5:$D$304,"Sí")=0,"Sin requisitos cargados",IF(COUNTIFS(Documentación!$B$5:$B$304,$A98,Documentación!$D$5:$D$304,"Sí",Documentación!$K$5:$K$304,"&lt;&gt;Validado")=0,"Completa","Pendiente")))</f>
        <v/>
      </c>
      <c r="Z98" s="20">
        <f>IF(OR($A98="",$G98=""),"",$G98-'Instrucciones'!$B$4)</f>
        <v/>
      </c>
      <c r="AA98" s="20">
        <f>IF(OR($A98="",$T98=""),"",$T98-'Instrucciones'!$B$4)</f>
        <v/>
      </c>
      <c r="AB98" s="19">
        <f>IF($A98="","",IF($AC98&lt;&gt;"Correcto","Revisar datos",IF($L98="Cancelada","Cancelado",IF($P98="Denegado","Denegado",IF(AND($P98="Aprobado",$T98&lt;&gt;"",$T98&lt;'Instrucciones'!$B$4,$H98&gt;='Instrucciones'!$B$4),"Permiso vencido",IF(AND($P98="Pendiente",$G98&lt;'Instrucciones'!$B$4,$H98&gt;='Instrucciones'!$B$4),"Rodaje sin aprobación",IF(AND($P98="Pendiente",$G98&gt;='Instrucciones'!$B$4,$Z98&lt;='Instrucciones'!$B$5),"Aprobación urgente",IF(AND($P98="Aprobado",$Y98="Pendiente"),"Documentación pendiente",IF(AND($P98="Aprobado",OR($X98="Pendiente",$X98="Parcial")),"Tasa pendiente",IF(AND($P98="Aprobado",$AA98&gt;=0,$AA98&lt;='Instrucciones'!$B$5),"Vence pronto",IF($H98&lt;'Instrucciones'!$B$4,"Rodaje finalizado","Sin alerta")))))))))))</f>
        <v/>
      </c>
      <c r="AC98" s="19">
        <f>IF($A98="","",IF(COUNTIF($A$5:$A$204,$A98)&gt;1,"ID duplicado",IF(OR($B98="",$C98="",$D98="",$G98="",$H98="",$L98="",$P98=""),"Faltan datos básicos",IF($H98&lt;$G98,"Fechas de rodaje incoherentes",IF(AND($I98&lt;&gt;"",$I98&gt;$G98),"Solicitud posterior al inicio",IF(AND($P98&lt;&gt;"Pendiente",$P98&lt;&gt;"",$Q98=""),"Falta fecha de decisión",IF(AND($P98="Pendiente",$Q98&lt;&gt;""),"Decisión y fecha incoherentes",IF(AND($S98&lt;&gt;"",$T98&lt;&gt;"",$T98&lt;$S98),"Vigencia incoherente",IF(AND($P98="Aprobado",OR($S98="",$T98="")),"Falta vigencia",IF(AND($P98="Aprobado",$S98&lt;&gt;"",$T98&lt;&gt;"",OR($G98&lt;$S98,$H98&gt;$T98)),"Rodaje fuera de vigencia",IF(AND($V98&lt;&gt;"",$W98&gt;$V98),"Pago superior a la previsión","Correcto"))))))))))</f>
        <v/>
      </c>
      <c r="AD98" s="16" t="n"/>
      <c r="AE98" s="17" t="n"/>
    </row>
    <row r="99">
      <c r="A99" s="16" t="n"/>
      <c r="B99" s="16" t="n"/>
      <c r="C99" s="16" t="n"/>
      <c r="D99" s="16" t="n"/>
      <c r="E99" s="16" t="n"/>
      <c r="F99" s="16" t="n"/>
      <c r="G99" s="17" t="n"/>
      <c r="H99" s="17" t="n"/>
      <c r="I99" s="17" t="n"/>
      <c r="J99" s="16" t="n"/>
      <c r="K99" s="16" t="n"/>
      <c r="L99" s="16" t="n"/>
      <c r="M99" s="17" t="n"/>
      <c r="N99" s="16" t="n"/>
      <c r="O99" s="17" t="n"/>
      <c r="P99" s="16" t="n"/>
      <c r="Q99" s="17" t="n"/>
      <c r="R99" s="16" t="n"/>
      <c r="S99" s="17" t="n"/>
      <c r="T99" s="17" t="n"/>
      <c r="U99" s="16" t="n"/>
      <c r="V99" s="18" t="n"/>
      <c r="W99" s="18" t="n"/>
      <c r="X99" s="19">
        <f>IF($A99="","",IF(OR($V99="",$V99=0),"No aplica",IF($W99="","Pendiente",IF($W99&gt;=$V99,"Pagada","Parcial"))))</f>
        <v/>
      </c>
      <c r="Y99" s="19">
        <f>IF($A99="","",IF(COUNTIFS(Documentación!$B$5:$B$304,$A99,Documentación!$D$5:$D$304,"Sí")=0,"Sin requisitos cargados",IF(COUNTIFS(Documentación!$B$5:$B$304,$A99,Documentación!$D$5:$D$304,"Sí",Documentación!$K$5:$K$304,"&lt;&gt;Validado")=0,"Completa","Pendiente")))</f>
        <v/>
      </c>
      <c r="Z99" s="20">
        <f>IF(OR($A99="",$G99=""),"",$G99-'Instrucciones'!$B$4)</f>
        <v/>
      </c>
      <c r="AA99" s="20">
        <f>IF(OR($A99="",$T99=""),"",$T99-'Instrucciones'!$B$4)</f>
        <v/>
      </c>
      <c r="AB99" s="19">
        <f>IF($A99="","",IF($AC99&lt;&gt;"Correcto","Revisar datos",IF($L99="Cancelada","Cancelado",IF($P99="Denegado","Denegado",IF(AND($P99="Aprobado",$T99&lt;&gt;"",$T99&lt;'Instrucciones'!$B$4,$H99&gt;='Instrucciones'!$B$4),"Permiso vencido",IF(AND($P99="Pendiente",$G99&lt;'Instrucciones'!$B$4,$H99&gt;='Instrucciones'!$B$4),"Rodaje sin aprobación",IF(AND($P99="Pendiente",$G99&gt;='Instrucciones'!$B$4,$Z99&lt;='Instrucciones'!$B$5),"Aprobación urgente",IF(AND($P99="Aprobado",$Y99="Pendiente"),"Documentación pendiente",IF(AND($P99="Aprobado",OR($X99="Pendiente",$X99="Parcial")),"Tasa pendiente",IF(AND($P99="Aprobado",$AA99&gt;=0,$AA99&lt;='Instrucciones'!$B$5),"Vence pronto",IF($H99&lt;'Instrucciones'!$B$4,"Rodaje finalizado","Sin alerta")))))))))))</f>
        <v/>
      </c>
      <c r="AC99" s="19">
        <f>IF($A99="","",IF(COUNTIF($A$5:$A$204,$A99)&gt;1,"ID duplicado",IF(OR($B99="",$C99="",$D99="",$G99="",$H99="",$L99="",$P99=""),"Faltan datos básicos",IF($H99&lt;$G99,"Fechas de rodaje incoherentes",IF(AND($I99&lt;&gt;"",$I99&gt;$G99),"Solicitud posterior al inicio",IF(AND($P99&lt;&gt;"Pendiente",$P99&lt;&gt;"",$Q99=""),"Falta fecha de decisión",IF(AND($P99="Pendiente",$Q99&lt;&gt;""),"Decisión y fecha incoherentes",IF(AND($S99&lt;&gt;"",$T99&lt;&gt;"",$T99&lt;$S99),"Vigencia incoherente",IF(AND($P99="Aprobado",OR($S99="",$T99="")),"Falta vigencia",IF(AND($P99="Aprobado",$S99&lt;&gt;"",$T99&lt;&gt;"",OR($G99&lt;$S99,$H99&gt;$T99)),"Rodaje fuera de vigencia",IF(AND($V99&lt;&gt;"",$W99&gt;$V99),"Pago superior a la previsión","Correcto"))))))))))</f>
        <v/>
      </c>
      <c r="AD99" s="16" t="n"/>
      <c r="AE99" s="17" t="n"/>
    </row>
    <row r="100">
      <c r="A100" s="16" t="n"/>
      <c r="B100" s="16" t="n"/>
      <c r="C100" s="16" t="n"/>
      <c r="D100" s="16" t="n"/>
      <c r="E100" s="16" t="n"/>
      <c r="F100" s="16" t="n"/>
      <c r="G100" s="17" t="n"/>
      <c r="H100" s="17" t="n"/>
      <c r="I100" s="17" t="n"/>
      <c r="J100" s="16" t="n"/>
      <c r="K100" s="16" t="n"/>
      <c r="L100" s="16" t="n"/>
      <c r="M100" s="17" t="n"/>
      <c r="N100" s="16" t="n"/>
      <c r="O100" s="17" t="n"/>
      <c r="P100" s="16" t="n"/>
      <c r="Q100" s="17" t="n"/>
      <c r="R100" s="16" t="n"/>
      <c r="S100" s="17" t="n"/>
      <c r="T100" s="17" t="n"/>
      <c r="U100" s="16" t="n"/>
      <c r="V100" s="18" t="n"/>
      <c r="W100" s="18" t="n"/>
      <c r="X100" s="19">
        <f>IF($A100="","",IF(OR($V100="",$V100=0),"No aplica",IF($W100="","Pendiente",IF($W100&gt;=$V100,"Pagada","Parcial"))))</f>
        <v/>
      </c>
      <c r="Y100" s="19">
        <f>IF($A100="","",IF(COUNTIFS(Documentación!$B$5:$B$304,$A100,Documentación!$D$5:$D$304,"Sí")=0,"Sin requisitos cargados",IF(COUNTIFS(Documentación!$B$5:$B$304,$A100,Documentación!$D$5:$D$304,"Sí",Documentación!$K$5:$K$304,"&lt;&gt;Validado")=0,"Completa","Pendiente")))</f>
        <v/>
      </c>
      <c r="Z100" s="20">
        <f>IF(OR($A100="",$G100=""),"",$G100-'Instrucciones'!$B$4)</f>
        <v/>
      </c>
      <c r="AA100" s="20">
        <f>IF(OR($A100="",$T100=""),"",$T100-'Instrucciones'!$B$4)</f>
        <v/>
      </c>
      <c r="AB100" s="19">
        <f>IF($A100="","",IF($AC100&lt;&gt;"Correcto","Revisar datos",IF($L100="Cancelada","Cancelado",IF($P100="Denegado","Denegado",IF(AND($P100="Aprobado",$T100&lt;&gt;"",$T100&lt;'Instrucciones'!$B$4,$H100&gt;='Instrucciones'!$B$4),"Permiso vencido",IF(AND($P100="Pendiente",$G100&lt;'Instrucciones'!$B$4,$H100&gt;='Instrucciones'!$B$4),"Rodaje sin aprobación",IF(AND($P100="Pendiente",$G100&gt;='Instrucciones'!$B$4,$Z100&lt;='Instrucciones'!$B$5),"Aprobación urgente",IF(AND($P100="Aprobado",$Y100="Pendiente"),"Documentación pendiente",IF(AND($P100="Aprobado",OR($X100="Pendiente",$X100="Parcial")),"Tasa pendiente",IF(AND($P100="Aprobado",$AA100&gt;=0,$AA100&lt;='Instrucciones'!$B$5),"Vence pronto",IF($H100&lt;'Instrucciones'!$B$4,"Rodaje finalizado","Sin alerta")))))))))))</f>
        <v/>
      </c>
      <c r="AC100" s="19">
        <f>IF($A100="","",IF(COUNTIF($A$5:$A$204,$A100)&gt;1,"ID duplicado",IF(OR($B100="",$C100="",$D100="",$G100="",$H100="",$L100="",$P100=""),"Faltan datos básicos",IF($H100&lt;$G100,"Fechas de rodaje incoherentes",IF(AND($I100&lt;&gt;"",$I100&gt;$G100),"Solicitud posterior al inicio",IF(AND($P100&lt;&gt;"Pendiente",$P100&lt;&gt;"",$Q100=""),"Falta fecha de decisión",IF(AND($P100="Pendiente",$Q100&lt;&gt;""),"Decisión y fecha incoherentes",IF(AND($S100&lt;&gt;"",$T100&lt;&gt;"",$T100&lt;$S100),"Vigencia incoherente",IF(AND($P100="Aprobado",OR($S100="",$T100="")),"Falta vigencia",IF(AND($P100="Aprobado",$S100&lt;&gt;"",$T100&lt;&gt;"",OR($G100&lt;$S100,$H100&gt;$T100)),"Rodaje fuera de vigencia",IF(AND($V100&lt;&gt;"",$W100&gt;$V100),"Pago superior a la previsión","Correcto"))))))))))</f>
        <v/>
      </c>
      <c r="AD100" s="16" t="n"/>
      <c r="AE100" s="17" t="n"/>
    </row>
    <row r="101">
      <c r="A101" s="16" t="n"/>
      <c r="B101" s="16" t="n"/>
      <c r="C101" s="16" t="n"/>
      <c r="D101" s="16" t="n"/>
      <c r="E101" s="16" t="n"/>
      <c r="F101" s="16" t="n"/>
      <c r="G101" s="17" t="n"/>
      <c r="H101" s="17" t="n"/>
      <c r="I101" s="17" t="n"/>
      <c r="J101" s="16" t="n"/>
      <c r="K101" s="16" t="n"/>
      <c r="L101" s="16" t="n"/>
      <c r="M101" s="17" t="n"/>
      <c r="N101" s="16" t="n"/>
      <c r="O101" s="17" t="n"/>
      <c r="P101" s="16" t="n"/>
      <c r="Q101" s="17" t="n"/>
      <c r="R101" s="16" t="n"/>
      <c r="S101" s="17" t="n"/>
      <c r="T101" s="17" t="n"/>
      <c r="U101" s="16" t="n"/>
      <c r="V101" s="18" t="n"/>
      <c r="W101" s="18" t="n"/>
      <c r="X101" s="19">
        <f>IF($A101="","",IF(OR($V101="",$V101=0),"No aplica",IF($W101="","Pendiente",IF($W101&gt;=$V101,"Pagada","Parcial"))))</f>
        <v/>
      </c>
      <c r="Y101" s="19">
        <f>IF($A101="","",IF(COUNTIFS(Documentación!$B$5:$B$304,$A101,Documentación!$D$5:$D$304,"Sí")=0,"Sin requisitos cargados",IF(COUNTIFS(Documentación!$B$5:$B$304,$A101,Documentación!$D$5:$D$304,"Sí",Documentación!$K$5:$K$304,"&lt;&gt;Validado")=0,"Completa","Pendiente")))</f>
        <v/>
      </c>
      <c r="Z101" s="20">
        <f>IF(OR($A101="",$G101=""),"",$G101-'Instrucciones'!$B$4)</f>
        <v/>
      </c>
      <c r="AA101" s="20">
        <f>IF(OR($A101="",$T101=""),"",$T101-'Instrucciones'!$B$4)</f>
        <v/>
      </c>
      <c r="AB101" s="19">
        <f>IF($A101="","",IF($AC101&lt;&gt;"Correcto","Revisar datos",IF($L101="Cancelada","Cancelado",IF($P101="Denegado","Denegado",IF(AND($P101="Aprobado",$T101&lt;&gt;"",$T101&lt;'Instrucciones'!$B$4,$H101&gt;='Instrucciones'!$B$4),"Permiso vencido",IF(AND($P101="Pendiente",$G101&lt;'Instrucciones'!$B$4,$H101&gt;='Instrucciones'!$B$4),"Rodaje sin aprobación",IF(AND($P101="Pendiente",$G101&gt;='Instrucciones'!$B$4,$Z101&lt;='Instrucciones'!$B$5),"Aprobación urgente",IF(AND($P101="Aprobado",$Y101="Pendiente"),"Documentación pendiente",IF(AND($P101="Aprobado",OR($X101="Pendiente",$X101="Parcial")),"Tasa pendiente",IF(AND($P101="Aprobado",$AA101&gt;=0,$AA101&lt;='Instrucciones'!$B$5),"Vence pronto",IF($H101&lt;'Instrucciones'!$B$4,"Rodaje finalizado","Sin alerta")))))))))))</f>
        <v/>
      </c>
      <c r="AC101" s="19">
        <f>IF($A101="","",IF(COUNTIF($A$5:$A$204,$A101)&gt;1,"ID duplicado",IF(OR($B101="",$C101="",$D101="",$G101="",$H101="",$L101="",$P101=""),"Faltan datos básicos",IF($H101&lt;$G101,"Fechas de rodaje incoherentes",IF(AND($I101&lt;&gt;"",$I101&gt;$G101),"Solicitud posterior al inicio",IF(AND($P101&lt;&gt;"Pendiente",$P101&lt;&gt;"",$Q101=""),"Falta fecha de decisión",IF(AND($P101="Pendiente",$Q101&lt;&gt;""),"Decisión y fecha incoherentes",IF(AND($S101&lt;&gt;"",$T101&lt;&gt;"",$T101&lt;$S101),"Vigencia incoherente",IF(AND($P101="Aprobado",OR($S101="",$T101="")),"Falta vigencia",IF(AND($P101="Aprobado",$S101&lt;&gt;"",$T101&lt;&gt;"",OR($G101&lt;$S101,$H101&gt;$T101)),"Rodaje fuera de vigencia",IF(AND($V101&lt;&gt;"",$W101&gt;$V101),"Pago superior a la previsión","Correcto"))))))))))</f>
        <v/>
      </c>
      <c r="AD101" s="16" t="n"/>
      <c r="AE101" s="17" t="n"/>
    </row>
    <row r="102">
      <c r="A102" s="16" t="n"/>
      <c r="B102" s="16" t="n"/>
      <c r="C102" s="16" t="n"/>
      <c r="D102" s="16" t="n"/>
      <c r="E102" s="16" t="n"/>
      <c r="F102" s="16" t="n"/>
      <c r="G102" s="17" t="n"/>
      <c r="H102" s="17" t="n"/>
      <c r="I102" s="17" t="n"/>
      <c r="J102" s="16" t="n"/>
      <c r="K102" s="16" t="n"/>
      <c r="L102" s="16" t="n"/>
      <c r="M102" s="17" t="n"/>
      <c r="N102" s="16" t="n"/>
      <c r="O102" s="17" t="n"/>
      <c r="P102" s="16" t="n"/>
      <c r="Q102" s="17" t="n"/>
      <c r="R102" s="16" t="n"/>
      <c r="S102" s="17" t="n"/>
      <c r="T102" s="17" t="n"/>
      <c r="U102" s="16" t="n"/>
      <c r="V102" s="18" t="n"/>
      <c r="W102" s="18" t="n"/>
      <c r="X102" s="19">
        <f>IF($A102="","",IF(OR($V102="",$V102=0),"No aplica",IF($W102="","Pendiente",IF($W102&gt;=$V102,"Pagada","Parcial"))))</f>
        <v/>
      </c>
      <c r="Y102" s="19">
        <f>IF($A102="","",IF(COUNTIFS(Documentación!$B$5:$B$304,$A102,Documentación!$D$5:$D$304,"Sí")=0,"Sin requisitos cargados",IF(COUNTIFS(Documentación!$B$5:$B$304,$A102,Documentación!$D$5:$D$304,"Sí",Documentación!$K$5:$K$304,"&lt;&gt;Validado")=0,"Completa","Pendiente")))</f>
        <v/>
      </c>
      <c r="Z102" s="20">
        <f>IF(OR($A102="",$G102=""),"",$G102-'Instrucciones'!$B$4)</f>
        <v/>
      </c>
      <c r="AA102" s="20">
        <f>IF(OR($A102="",$T102=""),"",$T102-'Instrucciones'!$B$4)</f>
        <v/>
      </c>
      <c r="AB102" s="19">
        <f>IF($A102="","",IF($AC102&lt;&gt;"Correcto","Revisar datos",IF($L102="Cancelada","Cancelado",IF($P102="Denegado","Denegado",IF(AND($P102="Aprobado",$T102&lt;&gt;"",$T102&lt;'Instrucciones'!$B$4,$H102&gt;='Instrucciones'!$B$4),"Permiso vencido",IF(AND($P102="Pendiente",$G102&lt;'Instrucciones'!$B$4,$H102&gt;='Instrucciones'!$B$4),"Rodaje sin aprobación",IF(AND($P102="Pendiente",$G102&gt;='Instrucciones'!$B$4,$Z102&lt;='Instrucciones'!$B$5),"Aprobación urgente",IF(AND($P102="Aprobado",$Y102="Pendiente"),"Documentación pendiente",IF(AND($P102="Aprobado",OR($X102="Pendiente",$X102="Parcial")),"Tasa pendiente",IF(AND($P102="Aprobado",$AA102&gt;=0,$AA102&lt;='Instrucciones'!$B$5),"Vence pronto",IF($H102&lt;'Instrucciones'!$B$4,"Rodaje finalizado","Sin alerta")))))))))))</f>
        <v/>
      </c>
      <c r="AC102" s="19">
        <f>IF($A102="","",IF(COUNTIF($A$5:$A$204,$A102)&gt;1,"ID duplicado",IF(OR($B102="",$C102="",$D102="",$G102="",$H102="",$L102="",$P102=""),"Faltan datos básicos",IF($H102&lt;$G102,"Fechas de rodaje incoherentes",IF(AND($I102&lt;&gt;"",$I102&gt;$G102),"Solicitud posterior al inicio",IF(AND($P102&lt;&gt;"Pendiente",$P102&lt;&gt;"",$Q102=""),"Falta fecha de decisión",IF(AND($P102="Pendiente",$Q102&lt;&gt;""),"Decisión y fecha incoherentes",IF(AND($S102&lt;&gt;"",$T102&lt;&gt;"",$T102&lt;$S102),"Vigencia incoherente",IF(AND($P102="Aprobado",OR($S102="",$T102="")),"Falta vigencia",IF(AND($P102="Aprobado",$S102&lt;&gt;"",$T102&lt;&gt;"",OR($G102&lt;$S102,$H102&gt;$T102)),"Rodaje fuera de vigencia",IF(AND($V102&lt;&gt;"",$W102&gt;$V102),"Pago superior a la previsión","Correcto"))))))))))</f>
        <v/>
      </c>
      <c r="AD102" s="16" t="n"/>
      <c r="AE102" s="17" t="n"/>
    </row>
    <row r="103">
      <c r="A103" s="16" t="n"/>
      <c r="B103" s="16" t="n"/>
      <c r="C103" s="16" t="n"/>
      <c r="D103" s="16" t="n"/>
      <c r="E103" s="16" t="n"/>
      <c r="F103" s="16" t="n"/>
      <c r="G103" s="17" t="n"/>
      <c r="H103" s="17" t="n"/>
      <c r="I103" s="17" t="n"/>
      <c r="J103" s="16" t="n"/>
      <c r="K103" s="16" t="n"/>
      <c r="L103" s="16" t="n"/>
      <c r="M103" s="17" t="n"/>
      <c r="N103" s="16" t="n"/>
      <c r="O103" s="17" t="n"/>
      <c r="P103" s="16" t="n"/>
      <c r="Q103" s="17" t="n"/>
      <c r="R103" s="16" t="n"/>
      <c r="S103" s="17" t="n"/>
      <c r="T103" s="17" t="n"/>
      <c r="U103" s="16" t="n"/>
      <c r="V103" s="18" t="n"/>
      <c r="W103" s="18" t="n"/>
      <c r="X103" s="19">
        <f>IF($A103="","",IF(OR($V103="",$V103=0),"No aplica",IF($W103="","Pendiente",IF($W103&gt;=$V103,"Pagada","Parcial"))))</f>
        <v/>
      </c>
      <c r="Y103" s="19">
        <f>IF($A103="","",IF(COUNTIFS(Documentación!$B$5:$B$304,$A103,Documentación!$D$5:$D$304,"Sí")=0,"Sin requisitos cargados",IF(COUNTIFS(Documentación!$B$5:$B$304,$A103,Documentación!$D$5:$D$304,"Sí",Documentación!$K$5:$K$304,"&lt;&gt;Validado")=0,"Completa","Pendiente")))</f>
        <v/>
      </c>
      <c r="Z103" s="20">
        <f>IF(OR($A103="",$G103=""),"",$G103-'Instrucciones'!$B$4)</f>
        <v/>
      </c>
      <c r="AA103" s="20">
        <f>IF(OR($A103="",$T103=""),"",$T103-'Instrucciones'!$B$4)</f>
        <v/>
      </c>
      <c r="AB103" s="19">
        <f>IF($A103="","",IF($AC103&lt;&gt;"Correcto","Revisar datos",IF($L103="Cancelada","Cancelado",IF($P103="Denegado","Denegado",IF(AND($P103="Aprobado",$T103&lt;&gt;"",$T103&lt;'Instrucciones'!$B$4,$H103&gt;='Instrucciones'!$B$4),"Permiso vencido",IF(AND($P103="Pendiente",$G103&lt;'Instrucciones'!$B$4,$H103&gt;='Instrucciones'!$B$4),"Rodaje sin aprobación",IF(AND($P103="Pendiente",$G103&gt;='Instrucciones'!$B$4,$Z103&lt;='Instrucciones'!$B$5),"Aprobación urgente",IF(AND($P103="Aprobado",$Y103="Pendiente"),"Documentación pendiente",IF(AND($P103="Aprobado",OR($X103="Pendiente",$X103="Parcial")),"Tasa pendiente",IF(AND($P103="Aprobado",$AA103&gt;=0,$AA103&lt;='Instrucciones'!$B$5),"Vence pronto",IF($H103&lt;'Instrucciones'!$B$4,"Rodaje finalizado","Sin alerta")))))))))))</f>
        <v/>
      </c>
      <c r="AC103" s="19">
        <f>IF($A103="","",IF(COUNTIF($A$5:$A$204,$A103)&gt;1,"ID duplicado",IF(OR($B103="",$C103="",$D103="",$G103="",$H103="",$L103="",$P103=""),"Faltan datos básicos",IF($H103&lt;$G103,"Fechas de rodaje incoherentes",IF(AND($I103&lt;&gt;"",$I103&gt;$G103),"Solicitud posterior al inicio",IF(AND($P103&lt;&gt;"Pendiente",$P103&lt;&gt;"",$Q103=""),"Falta fecha de decisión",IF(AND($P103="Pendiente",$Q103&lt;&gt;""),"Decisión y fecha incoherentes",IF(AND($S103&lt;&gt;"",$T103&lt;&gt;"",$T103&lt;$S103),"Vigencia incoherente",IF(AND($P103="Aprobado",OR($S103="",$T103="")),"Falta vigencia",IF(AND($P103="Aprobado",$S103&lt;&gt;"",$T103&lt;&gt;"",OR($G103&lt;$S103,$H103&gt;$T103)),"Rodaje fuera de vigencia",IF(AND($V103&lt;&gt;"",$W103&gt;$V103),"Pago superior a la previsión","Correcto"))))))))))</f>
        <v/>
      </c>
      <c r="AD103" s="16" t="n"/>
      <c r="AE103" s="17" t="n"/>
    </row>
    <row r="104">
      <c r="A104" s="16" t="n"/>
      <c r="B104" s="16" t="n"/>
      <c r="C104" s="16" t="n"/>
      <c r="D104" s="16" t="n"/>
      <c r="E104" s="16" t="n"/>
      <c r="F104" s="16" t="n"/>
      <c r="G104" s="17" t="n"/>
      <c r="H104" s="17" t="n"/>
      <c r="I104" s="17" t="n"/>
      <c r="J104" s="16" t="n"/>
      <c r="K104" s="16" t="n"/>
      <c r="L104" s="16" t="n"/>
      <c r="M104" s="17" t="n"/>
      <c r="N104" s="16" t="n"/>
      <c r="O104" s="17" t="n"/>
      <c r="P104" s="16" t="n"/>
      <c r="Q104" s="17" t="n"/>
      <c r="R104" s="16" t="n"/>
      <c r="S104" s="17" t="n"/>
      <c r="T104" s="17" t="n"/>
      <c r="U104" s="16" t="n"/>
      <c r="V104" s="18" t="n"/>
      <c r="W104" s="18" t="n"/>
      <c r="X104" s="19">
        <f>IF($A104="","",IF(OR($V104="",$V104=0),"No aplica",IF($W104="","Pendiente",IF($W104&gt;=$V104,"Pagada","Parcial"))))</f>
        <v/>
      </c>
      <c r="Y104" s="19">
        <f>IF($A104="","",IF(COUNTIFS(Documentación!$B$5:$B$304,$A104,Documentación!$D$5:$D$304,"Sí")=0,"Sin requisitos cargados",IF(COUNTIFS(Documentación!$B$5:$B$304,$A104,Documentación!$D$5:$D$304,"Sí",Documentación!$K$5:$K$304,"&lt;&gt;Validado")=0,"Completa","Pendiente")))</f>
        <v/>
      </c>
      <c r="Z104" s="20">
        <f>IF(OR($A104="",$G104=""),"",$G104-'Instrucciones'!$B$4)</f>
        <v/>
      </c>
      <c r="AA104" s="20">
        <f>IF(OR($A104="",$T104=""),"",$T104-'Instrucciones'!$B$4)</f>
        <v/>
      </c>
      <c r="AB104" s="19">
        <f>IF($A104="","",IF($AC104&lt;&gt;"Correcto","Revisar datos",IF($L104="Cancelada","Cancelado",IF($P104="Denegado","Denegado",IF(AND($P104="Aprobado",$T104&lt;&gt;"",$T104&lt;'Instrucciones'!$B$4,$H104&gt;='Instrucciones'!$B$4),"Permiso vencido",IF(AND($P104="Pendiente",$G104&lt;'Instrucciones'!$B$4,$H104&gt;='Instrucciones'!$B$4),"Rodaje sin aprobación",IF(AND($P104="Pendiente",$G104&gt;='Instrucciones'!$B$4,$Z104&lt;='Instrucciones'!$B$5),"Aprobación urgente",IF(AND($P104="Aprobado",$Y104="Pendiente"),"Documentación pendiente",IF(AND($P104="Aprobado",OR($X104="Pendiente",$X104="Parcial")),"Tasa pendiente",IF(AND($P104="Aprobado",$AA104&gt;=0,$AA104&lt;='Instrucciones'!$B$5),"Vence pronto",IF($H104&lt;'Instrucciones'!$B$4,"Rodaje finalizado","Sin alerta")))))))))))</f>
        <v/>
      </c>
      <c r="AC104" s="19">
        <f>IF($A104="","",IF(COUNTIF($A$5:$A$204,$A104)&gt;1,"ID duplicado",IF(OR($B104="",$C104="",$D104="",$G104="",$H104="",$L104="",$P104=""),"Faltan datos básicos",IF($H104&lt;$G104,"Fechas de rodaje incoherentes",IF(AND($I104&lt;&gt;"",$I104&gt;$G104),"Solicitud posterior al inicio",IF(AND($P104&lt;&gt;"Pendiente",$P104&lt;&gt;"",$Q104=""),"Falta fecha de decisión",IF(AND($P104="Pendiente",$Q104&lt;&gt;""),"Decisión y fecha incoherentes",IF(AND($S104&lt;&gt;"",$T104&lt;&gt;"",$T104&lt;$S104),"Vigencia incoherente",IF(AND($P104="Aprobado",OR($S104="",$T104="")),"Falta vigencia",IF(AND($P104="Aprobado",$S104&lt;&gt;"",$T104&lt;&gt;"",OR($G104&lt;$S104,$H104&gt;$T104)),"Rodaje fuera de vigencia",IF(AND($V104&lt;&gt;"",$W104&gt;$V104),"Pago superior a la previsión","Correcto"))))))))))</f>
        <v/>
      </c>
      <c r="AD104" s="16" t="n"/>
      <c r="AE104" s="17" t="n"/>
    </row>
    <row r="105">
      <c r="A105" s="16" t="n"/>
      <c r="B105" s="16" t="n"/>
      <c r="C105" s="16" t="n"/>
      <c r="D105" s="16" t="n"/>
      <c r="E105" s="16" t="n"/>
      <c r="F105" s="16" t="n"/>
      <c r="G105" s="17" t="n"/>
      <c r="H105" s="17" t="n"/>
      <c r="I105" s="17" t="n"/>
      <c r="J105" s="16" t="n"/>
      <c r="K105" s="16" t="n"/>
      <c r="L105" s="16" t="n"/>
      <c r="M105" s="17" t="n"/>
      <c r="N105" s="16" t="n"/>
      <c r="O105" s="17" t="n"/>
      <c r="P105" s="16" t="n"/>
      <c r="Q105" s="17" t="n"/>
      <c r="R105" s="16" t="n"/>
      <c r="S105" s="17" t="n"/>
      <c r="T105" s="17" t="n"/>
      <c r="U105" s="16" t="n"/>
      <c r="V105" s="18" t="n"/>
      <c r="W105" s="18" t="n"/>
      <c r="X105" s="19">
        <f>IF($A105="","",IF(OR($V105="",$V105=0),"No aplica",IF($W105="","Pendiente",IF($W105&gt;=$V105,"Pagada","Parcial"))))</f>
        <v/>
      </c>
      <c r="Y105" s="19">
        <f>IF($A105="","",IF(COUNTIFS(Documentación!$B$5:$B$304,$A105,Documentación!$D$5:$D$304,"Sí")=0,"Sin requisitos cargados",IF(COUNTIFS(Documentación!$B$5:$B$304,$A105,Documentación!$D$5:$D$304,"Sí",Documentación!$K$5:$K$304,"&lt;&gt;Validado")=0,"Completa","Pendiente")))</f>
        <v/>
      </c>
      <c r="Z105" s="20">
        <f>IF(OR($A105="",$G105=""),"",$G105-'Instrucciones'!$B$4)</f>
        <v/>
      </c>
      <c r="AA105" s="20">
        <f>IF(OR($A105="",$T105=""),"",$T105-'Instrucciones'!$B$4)</f>
        <v/>
      </c>
      <c r="AB105" s="19">
        <f>IF($A105="","",IF($AC105&lt;&gt;"Correcto","Revisar datos",IF($L105="Cancelada","Cancelado",IF($P105="Denegado","Denegado",IF(AND($P105="Aprobado",$T105&lt;&gt;"",$T105&lt;'Instrucciones'!$B$4,$H105&gt;='Instrucciones'!$B$4),"Permiso vencido",IF(AND($P105="Pendiente",$G105&lt;'Instrucciones'!$B$4,$H105&gt;='Instrucciones'!$B$4),"Rodaje sin aprobación",IF(AND($P105="Pendiente",$G105&gt;='Instrucciones'!$B$4,$Z105&lt;='Instrucciones'!$B$5),"Aprobación urgente",IF(AND($P105="Aprobado",$Y105="Pendiente"),"Documentación pendiente",IF(AND($P105="Aprobado",OR($X105="Pendiente",$X105="Parcial")),"Tasa pendiente",IF(AND($P105="Aprobado",$AA105&gt;=0,$AA105&lt;='Instrucciones'!$B$5),"Vence pronto",IF($H105&lt;'Instrucciones'!$B$4,"Rodaje finalizado","Sin alerta")))))))))))</f>
        <v/>
      </c>
      <c r="AC105" s="19">
        <f>IF($A105="","",IF(COUNTIF($A$5:$A$204,$A105)&gt;1,"ID duplicado",IF(OR($B105="",$C105="",$D105="",$G105="",$H105="",$L105="",$P105=""),"Faltan datos básicos",IF($H105&lt;$G105,"Fechas de rodaje incoherentes",IF(AND($I105&lt;&gt;"",$I105&gt;$G105),"Solicitud posterior al inicio",IF(AND($P105&lt;&gt;"Pendiente",$P105&lt;&gt;"",$Q105=""),"Falta fecha de decisión",IF(AND($P105="Pendiente",$Q105&lt;&gt;""),"Decisión y fecha incoherentes",IF(AND($S105&lt;&gt;"",$T105&lt;&gt;"",$T105&lt;$S105),"Vigencia incoherente",IF(AND($P105="Aprobado",OR($S105="",$T105="")),"Falta vigencia",IF(AND($P105="Aprobado",$S105&lt;&gt;"",$T105&lt;&gt;"",OR($G105&lt;$S105,$H105&gt;$T105)),"Rodaje fuera de vigencia",IF(AND($V105&lt;&gt;"",$W105&gt;$V105),"Pago superior a la previsión","Correcto"))))))))))</f>
        <v/>
      </c>
      <c r="AD105" s="16" t="n"/>
      <c r="AE105" s="17" t="n"/>
    </row>
    <row r="106">
      <c r="A106" s="16" t="n"/>
      <c r="B106" s="16" t="n"/>
      <c r="C106" s="16" t="n"/>
      <c r="D106" s="16" t="n"/>
      <c r="E106" s="16" t="n"/>
      <c r="F106" s="16" t="n"/>
      <c r="G106" s="17" t="n"/>
      <c r="H106" s="17" t="n"/>
      <c r="I106" s="17" t="n"/>
      <c r="J106" s="16" t="n"/>
      <c r="K106" s="16" t="n"/>
      <c r="L106" s="16" t="n"/>
      <c r="M106" s="17" t="n"/>
      <c r="N106" s="16" t="n"/>
      <c r="O106" s="17" t="n"/>
      <c r="P106" s="16" t="n"/>
      <c r="Q106" s="17" t="n"/>
      <c r="R106" s="16" t="n"/>
      <c r="S106" s="17" t="n"/>
      <c r="T106" s="17" t="n"/>
      <c r="U106" s="16" t="n"/>
      <c r="V106" s="18" t="n"/>
      <c r="W106" s="18" t="n"/>
      <c r="X106" s="19">
        <f>IF($A106="","",IF(OR($V106="",$V106=0),"No aplica",IF($W106="","Pendiente",IF($W106&gt;=$V106,"Pagada","Parcial"))))</f>
        <v/>
      </c>
      <c r="Y106" s="19">
        <f>IF($A106="","",IF(COUNTIFS(Documentación!$B$5:$B$304,$A106,Documentación!$D$5:$D$304,"Sí")=0,"Sin requisitos cargados",IF(COUNTIFS(Documentación!$B$5:$B$304,$A106,Documentación!$D$5:$D$304,"Sí",Documentación!$K$5:$K$304,"&lt;&gt;Validado")=0,"Completa","Pendiente")))</f>
        <v/>
      </c>
      <c r="Z106" s="20">
        <f>IF(OR($A106="",$G106=""),"",$G106-'Instrucciones'!$B$4)</f>
        <v/>
      </c>
      <c r="AA106" s="20">
        <f>IF(OR($A106="",$T106=""),"",$T106-'Instrucciones'!$B$4)</f>
        <v/>
      </c>
      <c r="AB106" s="19">
        <f>IF($A106="","",IF($AC106&lt;&gt;"Correcto","Revisar datos",IF($L106="Cancelada","Cancelado",IF($P106="Denegado","Denegado",IF(AND($P106="Aprobado",$T106&lt;&gt;"",$T106&lt;'Instrucciones'!$B$4,$H106&gt;='Instrucciones'!$B$4),"Permiso vencido",IF(AND($P106="Pendiente",$G106&lt;'Instrucciones'!$B$4,$H106&gt;='Instrucciones'!$B$4),"Rodaje sin aprobación",IF(AND($P106="Pendiente",$G106&gt;='Instrucciones'!$B$4,$Z106&lt;='Instrucciones'!$B$5),"Aprobación urgente",IF(AND($P106="Aprobado",$Y106="Pendiente"),"Documentación pendiente",IF(AND($P106="Aprobado",OR($X106="Pendiente",$X106="Parcial")),"Tasa pendiente",IF(AND($P106="Aprobado",$AA106&gt;=0,$AA106&lt;='Instrucciones'!$B$5),"Vence pronto",IF($H106&lt;'Instrucciones'!$B$4,"Rodaje finalizado","Sin alerta")))))))))))</f>
        <v/>
      </c>
      <c r="AC106" s="19">
        <f>IF($A106="","",IF(COUNTIF($A$5:$A$204,$A106)&gt;1,"ID duplicado",IF(OR($B106="",$C106="",$D106="",$G106="",$H106="",$L106="",$P106=""),"Faltan datos básicos",IF($H106&lt;$G106,"Fechas de rodaje incoherentes",IF(AND($I106&lt;&gt;"",$I106&gt;$G106),"Solicitud posterior al inicio",IF(AND($P106&lt;&gt;"Pendiente",$P106&lt;&gt;"",$Q106=""),"Falta fecha de decisión",IF(AND($P106="Pendiente",$Q106&lt;&gt;""),"Decisión y fecha incoherentes",IF(AND($S106&lt;&gt;"",$T106&lt;&gt;"",$T106&lt;$S106),"Vigencia incoherente",IF(AND($P106="Aprobado",OR($S106="",$T106="")),"Falta vigencia",IF(AND($P106="Aprobado",$S106&lt;&gt;"",$T106&lt;&gt;"",OR($G106&lt;$S106,$H106&gt;$T106)),"Rodaje fuera de vigencia",IF(AND($V106&lt;&gt;"",$W106&gt;$V106),"Pago superior a la previsión","Correcto"))))))))))</f>
        <v/>
      </c>
      <c r="AD106" s="16" t="n"/>
      <c r="AE106" s="17" t="n"/>
    </row>
    <row r="107">
      <c r="A107" s="16" t="n"/>
      <c r="B107" s="16" t="n"/>
      <c r="C107" s="16" t="n"/>
      <c r="D107" s="16" t="n"/>
      <c r="E107" s="16" t="n"/>
      <c r="F107" s="16" t="n"/>
      <c r="G107" s="17" t="n"/>
      <c r="H107" s="17" t="n"/>
      <c r="I107" s="17" t="n"/>
      <c r="J107" s="16" t="n"/>
      <c r="K107" s="16" t="n"/>
      <c r="L107" s="16" t="n"/>
      <c r="M107" s="17" t="n"/>
      <c r="N107" s="16" t="n"/>
      <c r="O107" s="17" t="n"/>
      <c r="P107" s="16" t="n"/>
      <c r="Q107" s="17" t="n"/>
      <c r="R107" s="16" t="n"/>
      <c r="S107" s="17" t="n"/>
      <c r="T107" s="17" t="n"/>
      <c r="U107" s="16" t="n"/>
      <c r="V107" s="18" t="n"/>
      <c r="W107" s="18" t="n"/>
      <c r="X107" s="19">
        <f>IF($A107="","",IF(OR($V107="",$V107=0),"No aplica",IF($W107="","Pendiente",IF($W107&gt;=$V107,"Pagada","Parcial"))))</f>
        <v/>
      </c>
      <c r="Y107" s="19">
        <f>IF($A107="","",IF(COUNTIFS(Documentación!$B$5:$B$304,$A107,Documentación!$D$5:$D$304,"Sí")=0,"Sin requisitos cargados",IF(COUNTIFS(Documentación!$B$5:$B$304,$A107,Documentación!$D$5:$D$304,"Sí",Documentación!$K$5:$K$304,"&lt;&gt;Validado")=0,"Completa","Pendiente")))</f>
        <v/>
      </c>
      <c r="Z107" s="20">
        <f>IF(OR($A107="",$G107=""),"",$G107-'Instrucciones'!$B$4)</f>
        <v/>
      </c>
      <c r="AA107" s="20">
        <f>IF(OR($A107="",$T107=""),"",$T107-'Instrucciones'!$B$4)</f>
        <v/>
      </c>
      <c r="AB107" s="19">
        <f>IF($A107="","",IF($AC107&lt;&gt;"Correcto","Revisar datos",IF($L107="Cancelada","Cancelado",IF($P107="Denegado","Denegado",IF(AND($P107="Aprobado",$T107&lt;&gt;"",$T107&lt;'Instrucciones'!$B$4,$H107&gt;='Instrucciones'!$B$4),"Permiso vencido",IF(AND($P107="Pendiente",$G107&lt;'Instrucciones'!$B$4,$H107&gt;='Instrucciones'!$B$4),"Rodaje sin aprobación",IF(AND($P107="Pendiente",$G107&gt;='Instrucciones'!$B$4,$Z107&lt;='Instrucciones'!$B$5),"Aprobación urgente",IF(AND($P107="Aprobado",$Y107="Pendiente"),"Documentación pendiente",IF(AND($P107="Aprobado",OR($X107="Pendiente",$X107="Parcial")),"Tasa pendiente",IF(AND($P107="Aprobado",$AA107&gt;=0,$AA107&lt;='Instrucciones'!$B$5),"Vence pronto",IF($H107&lt;'Instrucciones'!$B$4,"Rodaje finalizado","Sin alerta")))))))))))</f>
        <v/>
      </c>
      <c r="AC107" s="19">
        <f>IF($A107="","",IF(COUNTIF($A$5:$A$204,$A107)&gt;1,"ID duplicado",IF(OR($B107="",$C107="",$D107="",$G107="",$H107="",$L107="",$P107=""),"Faltan datos básicos",IF($H107&lt;$G107,"Fechas de rodaje incoherentes",IF(AND($I107&lt;&gt;"",$I107&gt;$G107),"Solicitud posterior al inicio",IF(AND($P107&lt;&gt;"Pendiente",$P107&lt;&gt;"",$Q107=""),"Falta fecha de decisión",IF(AND($P107="Pendiente",$Q107&lt;&gt;""),"Decisión y fecha incoherentes",IF(AND($S107&lt;&gt;"",$T107&lt;&gt;"",$T107&lt;$S107),"Vigencia incoherente",IF(AND($P107="Aprobado",OR($S107="",$T107="")),"Falta vigencia",IF(AND($P107="Aprobado",$S107&lt;&gt;"",$T107&lt;&gt;"",OR($G107&lt;$S107,$H107&gt;$T107)),"Rodaje fuera de vigencia",IF(AND($V107&lt;&gt;"",$W107&gt;$V107),"Pago superior a la previsión","Correcto"))))))))))</f>
        <v/>
      </c>
      <c r="AD107" s="16" t="n"/>
      <c r="AE107" s="17" t="n"/>
    </row>
    <row r="108">
      <c r="A108" s="16" t="n"/>
      <c r="B108" s="16" t="n"/>
      <c r="C108" s="16" t="n"/>
      <c r="D108" s="16" t="n"/>
      <c r="E108" s="16" t="n"/>
      <c r="F108" s="16" t="n"/>
      <c r="G108" s="17" t="n"/>
      <c r="H108" s="17" t="n"/>
      <c r="I108" s="17" t="n"/>
      <c r="J108" s="16" t="n"/>
      <c r="K108" s="16" t="n"/>
      <c r="L108" s="16" t="n"/>
      <c r="M108" s="17" t="n"/>
      <c r="N108" s="16" t="n"/>
      <c r="O108" s="17" t="n"/>
      <c r="P108" s="16" t="n"/>
      <c r="Q108" s="17" t="n"/>
      <c r="R108" s="16" t="n"/>
      <c r="S108" s="17" t="n"/>
      <c r="T108" s="17" t="n"/>
      <c r="U108" s="16" t="n"/>
      <c r="V108" s="18" t="n"/>
      <c r="W108" s="18" t="n"/>
      <c r="X108" s="19">
        <f>IF($A108="","",IF(OR($V108="",$V108=0),"No aplica",IF($W108="","Pendiente",IF($W108&gt;=$V108,"Pagada","Parcial"))))</f>
        <v/>
      </c>
      <c r="Y108" s="19">
        <f>IF($A108="","",IF(COUNTIFS(Documentación!$B$5:$B$304,$A108,Documentación!$D$5:$D$304,"Sí")=0,"Sin requisitos cargados",IF(COUNTIFS(Documentación!$B$5:$B$304,$A108,Documentación!$D$5:$D$304,"Sí",Documentación!$K$5:$K$304,"&lt;&gt;Validado")=0,"Completa","Pendiente")))</f>
        <v/>
      </c>
      <c r="Z108" s="20">
        <f>IF(OR($A108="",$G108=""),"",$G108-'Instrucciones'!$B$4)</f>
        <v/>
      </c>
      <c r="AA108" s="20">
        <f>IF(OR($A108="",$T108=""),"",$T108-'Instrucciones'!$B$4)</f>
        <v/>
      </c>
      <c r="AB108" s="19">
        <f>IF($A108="","",IF($AC108&lt;&gt;"Correcto","Revisar datos",IF($L108="Cancelada","Cancelado",IF($P108="Denegado","Denegado",IF(AND($P108="Aprobado",$T108&lt;&gt;"",$T108&lt;'Instrucciones'!$B$4,$H108&gt;='Instrucciones'!$B$4),"Permiso vencido",IF(AND($P108="Pendiente",$G108&lt;'Instrucciones'!$B$4,$H108&gt;='Instrucciones'!$B$4),"Rodaje sin aprobación",IF(AND($P108="Pendiente",$G108&gt;='Instrucciones'!$B$4,$Z108&lt;='Instrucciones'!$B$5),"Aprobación urgente",IF(AND($P108="Aprobado",$Y108="Pendiente"),"Documentación pendiente",IF(AND($P108="Aprobado",OR($X108="Pendiente",$X108="Parcial")),"Tasa pendiente",IF(AND($P108="Aprobado",$AA108&gt;=0,$AA108&lt;='Instrucciones'!$B$5),"Vence pronto",IF($H108&lt;'Instrucciones'!$B$4,"Rodaje finalizado","Sin alerta")))))))))))</f>
        <v/>
      </c>
      <c r="AC108" s="19">
        <f>IF($A108="","",IF(COUNTIF($A$5:$A$204,$A108)&gt;1,"ID duplicado",IF(OR($B108="",$C108="",$D108="",$G108="",$H108="",$L108="",$P108=""),"Faltan datos básicos",IF($H108&lt;$G108,"Fechas de rodaje incoherentes",IF(AND($I108&lt;&gt;"",$I108&gt;$G108),"Solicitud posterior al inicio",IF(AND($P108&lt;&gt;"Pendiente",$P108&lt;&gt;"",$Q108=""),"Falta fecha de decisión",IF(AND($P108="Pendiente",$Q108&lt;&gt;""),"Decisión y fecha incoherentes",IF(AND($S108&lt;&gt;"",$T108&lt;&gt;"",$T108&lt;$S108),"Vigencia incoherente",IF(AND($P108="Aprobado",OR($S108="",$T108="")),"Falta vigencia",IF(AND($P108="Aprobado",$S108&lt;&gt;"",$T108&lt;&gt;"",OR($G108&lt;$S108,$H108&gt;$T108)),"Rodaje fuera de vigencia",IF(AND($V108&lt;&gt;"",$W108&gt;$V108),"Pago superior a la previsión","Correcto"))))))))))</f>
        <v/>
      </c>
      <c r="AD108" s="16" t="n"/>
      <c r="AE108" s="17" t="n"/>
    </row>
    <row r="109">
      <c r="A109" s="16" t="n"/>
      <c r="B109" s="16" t="n"/>
      <c r="C109" s="16" t="n"/>
      <c r="D109" s="16" t="n"/>
      <c r="E109" s="16" t="n"/>
      <c r="F109" s="16" t="n"/>
      <c r="G109" s="17" t="n"/>
      <c r="H109" s="17" t="n"/>
      <c r="I109" s="17" t="n"/>
      <c r="J109" s="16" t="n"/>
      <c r="K109" s="16" t="n"/>
      <c r="L109" s="16" t="n"/>
      <c r="M109" s="17" t="n"/>
      <c r="N109" s="16" t="n"/>
      <c r="O109" s="17" t="n"/>
      <c r="P109" s="16" t="n"/>
      <c r="Q109" s="17" t="n"/>
      <c r="R109" s="16" t="n"/>
      <c r="S109" s="17" t="n"/>
      <c r="T109" s="17" t="n"/>
      <c r="U109" s="16" t="n"/>
      <c r="V109" s="18" t="n"/>
      <c r="W109" s="18" t="n"/>
      <c r="X109" s="19">
        <f>IF($A109="","",IF(OR($V109="",$V109=0),"No aplica",IF($W109="","Pendiente",IF($W109&gt;=$V109,"Pagada","Parcial"))))</f>
        <v/>
      </c>
      <c r="Y109" s="19">
        <f>IF($A109="","",IF(COUNTIFS(Documentación!$B$5:$B$304,$A109,Documentación!$D$5:$D$304,"Sí")=0,"Sin requisitos cargados",IF(COUNTIFS(Documentación!$B$5:$B$304,$A109,Documentación!$D$5:$D$304,"Sí",Documentación!$K$5:$K$304,"&lt;&gt;Validado")=0,"Completa","Pendiente")))</f>
        <v/>
      </c>
      <c r="Z109" s="20">
        <f>IF(OR($A109="",$G109=""),"",$G109-'Instrucciones'!$B$4)</f>
        <v/>
      </c>
      <c r="AA109" s="20">
        <f>IF(OR($A109="",$T109=""),"",$T109-'Instrucciones'!$B$4)</f>
        <v/>
      </c>
      <c r="AB109" s="19">
        <f>IF($A109="","",IF($AC109&lt;&gt;"Correcto","Revisar datos",IF($L109="Cancelada","Cancelado",IF($P109="Denegado","Denegado",IF(AND($P109="Aprobado",$T109&lt;&gt;"",$T109&lt;'Instrucciones'!$B$4,$H109&gt;='Instrucciones'!$B$4),"Permiso vencido",IF(AND($P109="Pendiente",$G109&lt;'Instrucciones'!$B$4,$H109&gt;='Instrucciones'!$B$4),"Rodaje sin aprobación",IF(AND($P109="Pendiente",$G109&gt;='Instrucciones'!$B$4,$Z109&lt;='Instrucciones'!$B$5),"Aprobación urgente",IF(AND($P109="Aprobado",$Y109="Pendiente"),"Documentación pendiente",IF(AND($P109="Aprobado",OR($X109="Pendiente",$X109="Parcial")),"Tasa pendiente",IF(AND($P109="Aprobado",$AA109&gt;=0,$AA109&lt;='Instrucciones'!$B$5),"Vence pronto",IF($H109&lt;'Instrucciones'!$B$4,"Rodaje finalizado","Sin alerta")))))))))))</f>
        <v/>
      </c>
      <c r="AC109" s="19">
        <f>IF($A109="","",IF(COUNTIF($A$5:$A$204,$A109)&gt;1,"ID duplicado",IF(OR($B109="",$C109="",$D109="",$G109="",$H109="",$L109="",$P109=""),"Faltan datos básicos",IF($H109&lt;$G109,"Fechas de rodaje incoherentes",IF(AND($I109&lt;&gt;"",$I109&gt;$G109),"Solicitud posterior al inicio",IF(AND($P109&lt;&gt;"Pendiente",$P109&lt;&gt;"",$Q109=""),"Falta fecha de decisión",IF(AND($P109="Pendiente",$Q109&lt;&gt;""),"Decisión y fecha incoherentes",IF(AND($S109&lt;&gt;"",$T109&lt;&gt;"",$T109&lt;$S109),"Vigencia incoherente",IF(AND($P109="Aprobado",OR($S109="",$T109="")),"Falta vigencia",IF(AND($P109="Aprobado",$S109&lt;&gt;"",$T109&lt;&gt;"",OR($G109&lt;$S109,$H109&gt;$T109)),"Rodaje fuera de vigencia",IF(AND($V109&lt;&gt;"",$W109&gt;$V109),"Pago superior a la previsión","Correcto"))))))))))</f>
        <v/>
      </c>
      <c r="AD109" s="16" t="n"/>
      <c r="AE109" s="17" t="n"/>
    </row>
    <row r="110">
      <c r="A110" s="16" t="n"/>
      <c r="B110" s="16" t="n"/>
      <c r="C110" s="16" t="n"/>
      <c r="D110" s="16" t="n"/>
      <c r="E110" s="16" t="n"/>
      <c r="F110" s="16" t="n"/>
      <c r="G110" s="17" t="n"/>
      <c r="H110" s="17" t="n"/>
      <c r="I110" s="17" t="n"/>
      <c r="J110" s="16" t="n"/>
      <c r="K110" s="16" t="n"/>
      <c r="L110" s="16" t="n"/>
      <c r="M110" s="17" t="n"/>
      <c r="N110" s="16" t="n"/>
      <c r="O110" s="17" t="n"/>
      <c r="P110" s="16" t="n"/>
      <c r="Q110" s="17" t="n"/>
      <c r="R110" s="16" t="n"/>
      <c r="S110" s="17" t="n"/>
      <c r="T110" s="17" t="n"/>
      <c r="U110" s="16" t="n"/>
      <c r="V110" s="18" t="n"/>
      <c r="W110" s="18" t="n"/>
      <c r="X110" s="19">
        <f>IF($A110="","",IF(OR($V110="",$V110=0),"No aplica",IF($W110="","Pendiente",IF($W110&gt;=$V110,"Pagada","Parcial"))))</f>
        <v/>
      </c>
      <c r="Y110" s="19">
        <f>IF($A110="","",IF(COUNTIFS(Documentación!$B$5:$B$304,$A110,Documentación!$D$5:$D$304,"Sí")=0,"Sin requisitos cargados",IF(COUNTIFS(Documentación!$B$5:$B$304,$A110,Documentación!$D$5:$D$304,"Sí",Documentación!$K$5:$K$304,"&lt;&gt;Validado")=0,"Completa","Pendiente")))</f>
        <v/>
      </c>
      <c r="Z110" s="20">
        <f>IF(OR($A110="",$G110=""),"",$G110-'Instrucciones'!$B$4)</f>
        <v/>
      </c>
      <c r="AA110" s="20">
        <f>IF(OR($A110="",$T110=""),"",$T110-'Instrucciones'!$B$4)</f>
        <v/>
      </c>
      <c r="AB110" s="19">
        <f>IF($A110="","",IF($AC110&lt;&gt;"Correcto","Revisar datos",IF($L110="Cancelada","Cancelado",IF($P110="Denegado","Denegado",IF(AND($P110="Aprobado",$T110&lt;&gt;"",$T110&lt;'Instrucciones'!$B$4,$H110&gt;='Instrucciones'!$B$4),"Permiso vencido",IF(AND($P110="Pendiente",$G110&lt;'Instrucciones'!$B$4,$H110&gt;='Instrucciones'!$B$4),"Rodaje sin aprobación",IF(AND($P110="Pendiente",$G110&gt;='Instrucciones'!$B$4,$Z110&lt;='Instrucciones'!$B$5),"Aprobación urgente",IF(AND($P110="Aprobado",$Y110="Pendiente"),"Documentación pendiente",IF(AND($P110="Aprobado",OR($X110="Pendiente",$X110="Parcial")),"Tasa pendiente",IF(AND($P110="Aprobado",$AA110&gt;=0,$AA110&lt;='Instrucciones'!$B$5),"Vence pronto",IF($H110&lt;'Instrucciones'!$B$4,"Rodaje finalizado","Sin alerta")))))))))))</f>
        <v/>
      </c>
      <c r="AC110" s="19">
        <f>IF($A110="","",IF(COUNTIF($A$5:$A$204,$A110)&gt;1,"ID duplicado",IF(OR($B110="",$C110="",$D110="",$G110="",$H110="",$L110="",$P110=""),"Faltan datos básicos",IF($H110&lt;$G110,"Fechas de rodaje incoherentes",IF(AND($I110&lt;&gt;"",$I110&gt;$G110),"Solicitud posterior al inicio",IF(AND($P110&lt;&gt;"Pendiente",$P110&lt;&gt;"",$Q110=""),"Falta fecha de decisión",IF(AND($P110="Pendiente",$Q110&lt;&gt;""),"Decisión y fecha incoherentes",IF(AND($S110&lt;&gt;"",$T110&lt;&gt;"",$T110&lt;$S110),"Vigencia incoherente",IF(AND($P110="Aprobado",OR($S110="",$T110="")),"Falta vigencia",IF(AND($P110="Aprobado",$S110&lt;&gt;"",$T110&lt;&gt;"",OR($G110&lt;$S110,$H110&gt;$T110)),"Rodaje fuera de vigencia",IF(AND($V110&lt;&gt;"",$W110&gt;$V110),"Pago superior a la previsión","Correcto"))))))))))</f>
        <v/>
      </c>
      <c r="AD110" s="16" t="n"/>
      <c r="AE110" s="17" t="n"/>
    </row>
    <row r="111">
      <c r="A111" s="16" t="n"/>
      <c r="B111" s="16" t="n"/>
      <c r="C111" s="16" t="n"/>
      <c r="D111" s="16" t="n"/>
      <c r="E111" s="16" t="n"/>
      <c r="F111" s="16" t="n"/>
      <c r="G111" s="17" t="n"/>
      <c r="H111" s="17" t="n"/>
      <c r="I111" s="17" t="n"/>
      <c r="J111" s="16" t="n"/>
      <c r="K111" s="16" t="n"/>
      <c r="L111" s="16" t="n"/>
      <c r="M111" s="17" t="n"/>
      <c r="N111" s="16" t="n"/>
      <c r="O111" s="17" t="n"/>
      <c r="P111" s="16" t="n"/>
      <c r="Q111" s="17" t="n"/>
      <c r="R111" s="16" t="n"/>
      <c r="S111" s="17" t="n"/>
      <c r="T111" s="17" t="n"/>
      <c r="U111" s="16" t="n"/>
      <c r="V111" s="18" t="n"/>
      <c r="W111" s="18" t="n"/>
      <c r="X111" s="19">
        <f>IF($A111="","",IF(OR($V111="",$V111=0),"No aplica",IF($W111="","Pendiente",IF($W111&gt;=$V111,"Pagada","Parcial"))))</f>
        <v/>
      </c>
      <c r="Y111" s="19">
        <f>IF($A111="","",IF(COUNTIFS(Documentación!$B$5:$B$304,$A111,Documentación!$D$5:$D$304,"Sí")=0,"Sin requisitos cargados",IF(COUNTIFS(Documentación!$B$5:$B$304,$A111,Documentación!$D$5:$D$304,"Sí",Documentación!$K$5:$K$304,"&lt;&gt;Validado")=0,"Completa","Pendiente")))</f>
        <v/>
      </c>
      <c r="Z111" s="20">
        <f>IF(OR($A111="",$G111=""),"",$G111-'Instrucciones'!$B$4)</f>
        <v/>
      </c>
      <c r="AA111" s="20">
        <f>IF(OR($A111="",$T111=""),"",$T111-'Instrucciones'!$B$4)</f>
        <v/>
      </c>
      <c r="AB111" s="19">
        <f>IF($A111="","",IF($AC111&lt;&gt;"Correcto","Revisar datos",IF($L111="Cancelada","Cancelado",IF($P111="Denegado","Denegado",IF(AND($P111="Aprobado",$T111&lt;&gt;"",$T111&lt;'Instrucciones'!$B$4,$H111&gt;='Instrucciones'!$B$4),"Permiso vencido",IF(AND($P111="Pendiente",$G111&lt;'Instrucciones'!$B$4,$H111&gt;='Instrucciones'!$B$4),"Rodaje sin aprobación",IF(AND($P111="Pendiente",$G111&gt;='Instrucciones'!$B$4,$Z111&lt;='Instrucciones'!$B$5),"Aprobación urgente",IF(AND($P111="Aprobado",$Y111="Pendiente"),"Documentación pendiente",IF(AND($P111="Aprobado",OR($X111="Pendiente",$X111="Parcial")),"Tasa pendiente",IF(AND($P111="Aprobado",$AA111&gt;=0,$AA111&lt;='Instrucciones'!$B$5),"Vence pronto",IF($H111&lt;'Instrucciones'!$B$4,"Rodaje finalizado","Sin alerta")))))))))))</f>
        <v/>
      </c>
      <c r="AC111" s="19">
        <f>IF($A111="","",IF(COUNTIF($A$5:$A$204,$A111)&gt;1,"ID duplicado",IF(OR($B111="",$C111="",$D111="",$G111="",$H111="",$L111="",$P111=""),"Faltan datos básicos",IF($H111&lt;$G111,"Fechas de rodaje incoherentes",IF(AND($I111&lt;&gt;"",$I111&gt;$G111),"Solicitud posterior al inicio",IF(AND($P111&lt;&gt;"Pendiente",$P111&lt;&gt;"",$Q111=""),"Falta fecha de decisión",IF(AND($P111="Pendiente",$Q111&lt;&gt;""),"Decisión y fecha incoherentes",IF(AND($S111&lt;&gt;"",$T111&lt;&gt;"",$T111&lt;$S111),"Vigencia incoherente",IF(AND($P111="Aprobado",OR($S111="",$T111="")),"Falta vigencia",IF(AND($P111="Aprobado",$S111&lt;&gt;"",$T111&lt;&gt;"",OR($G111&lt;$S111,$H111&gt;$T111)),"Rodaje fuera de vigencia",IF(AND($V111&lt;&gt;"",$W111&gt;$V111),"Pago superior a la previsión","Correcto"))))))))))</f>
        <v/>
      </c>
      <c r="AD111" s="16" t="n"/>
      <c r="AE111" s="17" t="n"/>
    </row>
    <row r="112">
      <c r="A112" s="16" t="n"/>
      <c r="B112" s="16" t="n"/>
      <c r="C112" s="16" t="n"/>
      <c r="D112" s="16" t="n"/>
      <c r="E112" s="16" t="n"/>
      <c r="F112" s="16" t="n"/>
      <c r="G112" s="17" t="n"/>
      <c r="H112" s="17" t="n"/>
      <c r="I112" s="17" t="n"/>
      <c r="J112" s="16" t="n"/>
      <c r="K112" s="16" t="n"/>
      <c r="L112" s="16" t="n"/>
      <c r="M112" s="17" t="n"/>
      <c r="N112" s="16" t="n"/>
      <c r="O112" s="17" t="n"/>
      <c r="P112" s="16" t="n"/>
      <c r="Q112" s="17" t="n"/>
      <c r="R112" s="16" t="n"/>
      <c r="S112" s="17" t="n"/>
      <c r="T112" s="17" t="n"/>
      <c r="U112" s="16" t="n"/>
      <c r="V112" s="18" t="n"/>
      <c r="W112" s="18" t="n"/>
      <c r="X112" s="19">
        <f>IF($A112="","",IF(OR($V112="",$V112=0),"No aplica",IF($W112="","Pendiente",IF($W112&gt;=$V112,"Pagada","Parcial"))))</f>
        <v/>
      </c>
      <c r="Y112" s="19">
        <f>IF($A112="","",IF(COUNTIFS(Documentación!$B$5:$B$304,$A112,Documentación!$D$5:$D$304,"Sí")=0,"Sin requisitos cargados",IF(COUNTIFS(Documentación!$B$5:$B$304,$A112,Documentación!$D$5:$D$304,"Sí",Documentación!$K$5:$K$304,"&lt;&gt;Validado")=0,"Completa","Pendiente")))</f>
        <v/>
      </c>
      <c r="Z112" s="20">
        <f>IF(OR($A112="",$G112=""),"",$G112-'Instrucciones'!$B$4)</f>
        <v/>
      </c>
      <c r="AA112" s="20">
        <f>IF(OR($A112="",$T112=""),"",$T112-'Instrucciones'!$B$4)</f>
        <v/>
      </c>
      <c r="AB112" s="19">
        <f>IF($A112="","",IF($AC112&lt;&gt;"Correcto","Revisar datos",IF($L112="Cancelada","Cancelado",IF($P112="Denegado","Denegado",IF(AND($P112="Aprobado",$T112&lt;&gt;"",$T112&lt;'Instrucciones'!$B$4,$H112&gt;='Instrucciones'!$B$4),"Permiso vencido",IF(AND($P112="Pendiente",$G112&lt;'Instrucciones'!$B$4,$H112&gt;='Instrucciones'!$B$4),"Rodaje sin aprobación",IF(AND($P112="Pendiente",$G112&gt;='Instrucciones'!$B$4,$Z112&lt;='Instrucciones'!$B$5),"Aprobación urgente",IF(AND($P112="Aprobado",$Y112="Pendiente"),"Documentación pendiente",IF(AND($P112="Aprobado",OR($X112="Pendiente",$X112="Parcial")),"Tasa pendiente",IF(AND($P112="Aprobado",$AA112&gt;=0,$AA112&lt;='Instrucciones'!$B$5),"Vence pronto",IF($H112&lt;'Instrucciones'!$B$4,"Rodaje finalizado","Sin alerta")))))))))))</f>
        <v/>
      </c>
      <c r="AC112" s="19">
        <f>IF($A112="","",IF(COUNTIF($A$5:$A$204,$A112)&gt;1,"ID duplicado",IF(OR($B112="",$C112="",$D112="",$G112="",$H112="",$L112="",$P112=""),"Faltan datos básicos",IF($H112&lt;$G112,"Fechas de rodaje incoherentes",IF(AND($I112&lt;&gt;"",$I112&gt;$G112),"Solicitud posterior al inicio",IF(AND($P112&lt;&gt;"Pendiente",$P112&lt;&gt;"",$Q112=""),"Falta fecha de decisión",IF(AND($P112="Pendiente",$Q112&lt;&gt;""),"Decisión y fecha incoherentes",IF(AND($S112&lt;&gt;"",$T112&lt;&gt;"",$T112&lt;$S112),"Vigencia incoherente",IF(AND($P112="Aprobado",OR($S112="",$T112="")),"Falta vigencia",IF(AND($P112="Aprobado",$S112&lt;&gt;"",$T112&lt;&gt;"",OR($G112&lt;$S112,$H112&gt;$T112)),"Rodaje fuera de vigencia",IF(AND($V112&lt;&gt;"",$W112&gt;$V112),"Pago superior a la previsión","Correcto"))))))))))</f>
        <v/>
      </c>
      <c r="AD112" s="16" t="n"/>
      <c r="AE112" s="17" t="n"/>
    </row>
    <row r="113">
      <c r="A113" s="16" t="n"/>
      <c r="B113" s="16" t="n"/>
      <c r="C113" s="16" t="n"/>
      <c r="D113" s="16" t="n"/>
      <c r="E113" s="16" t="n"/>
      <c r="F113" s="16" t="n"/>
      <c r="G113" s="17" t="n"/>
      <c r="H113" s="17" t="n"/>
      <c r="I113" s="17" t="n"/>
      <c r="J113" s="16" t="n"/>
      <c r="K113" s="16" t="n"/>
      <c r="L113" s="16" t="n"/>
      <c r="M113" s="17" t="n"/>
      <c r="N113" s="16" t="n"/>
      <c r="O113" s="17" t="n"/>
      <c r="P113" s="16" t="n"/>
      <c r="Q113" s="17" t="n"/>
      <c r="R113" s="16" t="n"/>
      <c r="S113" s="17" t="n"/>
      <c r="T113" s="17" t="n"/>
      <c r="U113" s="16" t="n"/>
      <c r="V113" s="18" t="n"/>
      <c r="W113" s="18" t="n"/>
      <c r="X113" s="19">
        <f>IF($A113="","",IF(OR($V113="",$V113=0),"No aplica",IF($W113="","Pendiente",IF($W113&gt;=$V113,"Pagada","Parcial"))))</f>
        <v/>
      </c>
      <c r="Y113" s="19">
        <f>IF($A113="","",IF(COUNTIFS(Documentación!$B$5:$B$304,$A113,Documentación!$D$5:$D$304,"Sí")=0,"Sin requisitos cargados",IF(COUNTIFS(Documentación!$B$5:$B$304,$A113,Documentación!$D$5:$D$304,"Sí",Documentación!$K$5:$K$304,"&lt;&gt;Validado")=0,"Completa","Pendiente")))</f>
        <v/>
      </c>
      <c r="Z113" s="20">
        <f>IF(OR($A113="",$G113=""),"",$G113-'Instrucciones'!$B$4)</f>
        <v/>
      </c>
      <c r="AA113" s="20">
        <f>IF(OR($A113="",$T113=""),"",$T113-'Instrucciones'!$B$4)</f>
        <v/>
      </c>
      <c r="AB113" s="19">
        <f>IF($A113="","",IF($AC113&lt;&gt;"Correcto","Revisar datos",IF($L113="Cancelada","Cancelado",IF($P113="Denegado","Denegado",IF(AND($P113="Aprobado",$T113&lt;&gt;"",$T113&lt;'Instrucciones'!$B$4,$H113&gt;='Instrucciones'!$B$4),"Permiso vencido",IF(AND($P113="Pendiente",$G113&lt;'Instrucciones'!$B$4,$H113&gt;='Instrucciones'!$B$4),"Rodaje sin aprobación",IF(AND($P113="Pendiente",$G113&gt;='Instrucciones'!$B$4,$Z113&lt;='Instrucciones'!$B$5),"Aprobación urgente",IF(AND($P113="Aprobado",$Y113="Pendiente"),"Documentación pendiente",IF(AND($P113="Aprobado",OR($X113="Pendiente",$X113="Parcial")),"Tasa pendiente",IF(AND($P113="Aprobado",$AA113&gt;=0,$AA113&lt;='Instrucciones'!$B$5),"Vence pronto",IF($H113&lt;'Instrucciones'!$B$4,"Rodaje finalizado","Sin alerta")))))))))))</f>
        <v/>
      </c>
      <c r="AC113" s="19">
        <f>IF($A113="","",IF(COUNTIF($A$5:$A$204,$A113)&gt;1,"ID duplicado",IF(OR($B113="",$C113="",$D113="",$G113="",$H113="",$L113="",$P113=""),"Faltan datos básicos",IF($H113&lt;$G113,"Fechas de rodaje incoherentes",IF(AND($I113&lt;&gt;"",$I113&gt;$G113),"Solicitud posterior al inicio",IF(AND($P113&lt;&gt;"Pendiente",$P113&lt;&gt;"",$Q113=""),"Falta fecha de decisión",IF(AND($P113="Pendiente",$Q113&lt;&gt;""),"Decisión y fecha incoherentes",IF(AND($S113&lt;&gt;"",$T113&lt;&gt;"",$T113&lt;$S113),"Vigencia incoherente",IF(AND($P113="Aprobado",OR($S113="",$T113="")),"Falta vigencia",IF(AND($P113="Aprobado",$S113&lt;&gt;"",$T113&lt;&gt;"",OR($G113&lt;$S113,$H113&gt;$T113)),"Rodaje fuera de vigencia",IF(AND($V113&lt;&gt;"",$W113&gt;$V113),"Pago superior a la previsión","Correcto"))))))))))</f>
        <v/>
      </c>
      <c r="AD113" s="16" t="n"/>
      <c r="AE113" s="17" t="n"/>
    </row>
    <row r="114">
      <c r="A114" s="16" t="n"/>
      <c r="B114" s="16" t="n"/>
      <c r="C114" s="16" t="n"/>
      <c r="D114" s="16" t="n"/>
      <c r="E114" s="16" t="n"/>
      <c r="F114" s="16" t="n"/>
      <c r="G114" s="17" t="n"/>
      <c r="H114" s="17" t="n"/>
      <c r="I114" s="17" t="n"/>
      <c r="J114" s="16" t="n"/>
      <c r="K114" s="16" t="n"/>
      <c r="L114" s="16" t="n"/>
      <c r="M114" s="17" t="n"/>
      <c r="N114" s="16" t="n"/>
      <c r="O114" s="17" t="n"/>
      <c r="P114" s="16" t="n"/>
      <c r="Q114" s="17" t="n"/>
      <c r="R114" s="16" t="n"/>
      <c r="S114" s="17" t="n"/>
      <c r="T114" s="17" t="n"/>
      <c r="U114" s="16" t="n"/>
      <c r="V114" s="18" t="n"/>
      <c r="W114" s="18" t="n"/>
      <c r="X114" s="19">
        <f>IF($A114="","",IF(OR($V114="",$V114=0),"No aplica",IF($W114="","Pendiente",IF($W114&gt;=$V114,"Pagada","Parcial"))))</f>
        <v/>
      </c>
      <c r="Y114" s="19">
        <f>IF($A114="","",IF(COUNTIFS(Documentación!$B$5:$B$304,$A114,Documentación!$D$5:$D$304,"Sí")=0,"Sin requisitos cargados",IF(COUNTIFS(Documentación!$B$5:$B$304,$A114,Documentación!$D$5:$D$304,"Sí",Documentación!$K$5:$K$304,"&lt;&gt;Validado")=0,"Completa","Pendiente")))</f>
        <v/>
      </c>
      <c r="Z114" s="20">
        <f>IF(OR($A114="",$G114=""),"",$G114-'Instrucciones'!$B$4)</f>
        <v/>
      </c>
      <c r="AA114" s="20">
        <f>IF(OR($A114="",$T114=""),"",$T114-'Instrucciones'!$B$4)</f>
        <v/>
      </c>
      <c r="AB114" s="19">
        <f>IF($A114="","",IF($AC114&lt;&gt;"Correcto","Revisar datos",IF($L114="Cancelada","Cancelado",IF($P114="Denegado","Denegado",IF(AND($P114="Aprobado",$T114&lt;&gt;"",$T114&lt;'Instrucciones'!$B$4,$H114&gt;='Instrucciones'!$B$4),"Permiso vencido",IF(AND($P114="Pendiente",$G114&lt;'Instrucciones'!$B$4,$H114&gt;='Instrucciones'!$B$4),"Rodaje sin aprobación",IF(AND($P114="Pendiente",$G114&gt;='Instrucciones'!$B$4,$Z114&lt;='Instrucciones'!$B$5),"Aprobación urgente",IF(AND($P114="Aprobado",$Y114="Pendiente"),"Documentación pendiente",IF(AND($P114="Aprobado",OR($X114="Pendiente",$X114="Parcial")),"Tasa pendiente",IF(AND($P114="Aprobado",$AA114&gt;=0,$AA114&lt;='Instrucciones'!$B$5),"Vence pronto",IF($H114&lt;'Instrucciones'!$B$4,"Rodaje finalizado","Sin alerta")))))))))))</f>
        <v/>
      </c>
      <c r="AC114" s="19">
        <f>IF($A114="","",IF(COUNTIF($A$5:$A$204,$A114)&gt;1,"ID duplicado",IF(OR($B114="",$C114="",$D114="",$G114="",$H114="",$L114="",$P114=""),"Faltan datos básicos",IF($H114&lt;$G114,"Fechas de rodaje incoherentes",IF(AND($I114&lt;&gt;"",$I114&gt;$G114),"Solicitud posterior al inicio",IF(AND($P114&lt;&gt;"Pendiente",$P114&lt;&gt;"",$Q114=""),"Falta fecha de decisión",IF(AND($P114="Pendiente",$Q114&lt;&gt;""),"Decisión y fecha incoherentes",IF(AND($S114&lt;&gt;"",$T114&lt;&gt;"",$T114&lt;$S114),"Vigencia incoherente",IF(AND($P114="Aprobado",OR($S114="",$T114="")),"Falta vigencia",IF(AND($P114="Aprobado",$S114&lt;&gt;"",$T114&lt;&gt;"",OR($G114&lt;$S114,$H114&gt;$T114)),"Rodaje fuera de vigencia",IF(AND($V114&lt;&gt;"",$W114&gt;$V114),"Pago superior a la previsión","Correcto"))))))))))</f>
        <v/>
      </c>
      <c r="AD114" s="16" t="n"/>
      <c r="AE114" s="17" t="n"/>
    </row>
    <row r="115">
      <c r="A115" s="16" t="n"/>
      <c r="B115" s="16" t="n"/>
      <c r="C115" s="16" t="n"/>
      <c r="D115" s="16" t="n"/>
      <c r="E115" s="16" t="n"/>
      <c r="F115" s="16" t="n"/>
      <c r="G115" s="17" t="n"/>
      <c r="H115" s="17" t="n"/>
      <c r="I115" s="17" t="n"/>
      <c r="J115" s="16" t="n"/>
      <c r="K115" s="16" t="n"/>
      <c r="L115" s="16" t="n"/>
      <c r="M115" s="17" t="n"/>
      <c r="N115" s="16" t="n"/>
      <c r="O115" s="17" t="n"/>
      <c r="P115" s="16" t="n"/>
      <c r="Q115" s="17" t="n"/>
      <c r="R115" s="16" t="n"/>
      <c r="S115" s="17" t="n"/>
      <c r="T115" s="17" t="n"/>
      <c r="U115" s="16" t="n"/>
      <c r="V115" s="18" t="n"/>
      <c r="W115" s="18" t="n"/>
      <c r="X115" s="19">
        <f>IF($A115="","",IF(OR($V115="",$V115=0),"No aplica",IF($W115="","Pendiente",IF($W115&gt;=$V115,"Pagada","Parcial"))))</f>
        <v/>
      </c>
      <c r="Y115" s="19">
        <f>IF($A115="","",IF(COUNTIFS(Documentación!$B$5:$B$304,$A115,Documentación!$D$5:$D$304,"Sí")=0,"Sin requisitos cargados",IF(COUNTIFS(Documentación!$B$5:$B$304,$A115,Documentación!$D$5:$D$304,"Sí",Documentación!$K$5:$K$304,"&lt;&gt;Validado")=0,"Completa","Pendiente")))</f>
        <v/>
      </c>
      <c r="Z115" s="20">
        <f>IF(OR($A115="",$G115=""),"",$G115-'Instrucciones'!$B$4)</f>
        <v/>
      </c>
      <c r="AA115" s="20">
        <f>IF(OR($A115="",$T115=""),"",$T115-'Instrucciones'!$B$4)</f>
        <v/>
      </c>
      <c r="AB115" s="19">
        <f>IF($A115="","",IF($AC115&lt;&gt;"Correcto","Revisar datos",IF($L115="Cancelada","Cancelado",IF($P115="Denegado","Denegado",IF(AND($P115="Aprobado",$T115&lt;&gt;"",$T115&lt;'Instrucciones'!$B$4,$H115&gt;='Instrucciones'!$B$4),"Permiso vencido",IF(AND($P115="Pendiente",$G115&lt;'Instrucciones'!$B$4,$H115&gt;='Instrucciones'!$B$4),"Rodaje sin aprobación",IF(AND($P115="Pendiente",$G115&gt;='Instrucciones'!$B$4,$Z115&lt;='Instrucciones'!$B$5),"Aprobación urgente",IF(AND($P115="Aprobado",$Y115="Pendiente"),"Documentación pendiente",IF(AND($P115="Aprobado",OR($X115="Pendiente",$X115="Parcial")),"Tasa pendiente",IF(AND($P115="Aprobado",$AA115&gt;=0,$AA115&lt;='Instrucciones'!$B$5),"Vence pronto",IF($H115&lt;'Instrucciones'!$B$4,"Rodaje finalizado","Sin alerta")))))))))))</f>
        <v/>
      </c>
      <c r="AC115" s="19">
        <f>IF($A115="","",IF(COUNTIF($A$5:$A$204,$A115)&gt;1,"ID duplicado",IF(OR($B115="",$C115="",$D115="",$G115="",$H115="",$L115="",$P115=""),"Faltan datos básicos",IF($H115&lt;$G115,"Fechas de rodaje incoherentes",IF(AND($I115&lt;&gt;"",$I115&gt;$G115),"Solicitud posterior al inicio",IF(AND($P115&lt;&gt;"Pendiente",$P115&lt;&gt;"",$Q115=""),"Falta fecha de decisión",IF(AND($P115="Pendiente",$Q115&lt;&gt;""),"Decisión y fecha incoherentes",IF(AND($S115&lt;&gt;"",$T115&lt;&gt;"",$T115&lt;$S115),"Vigencia incoherente",IF(AND($P115="Aprobado",OR($S115="",$T115="")),"Falta vigencia",IF(AND($P115="Aprobado",$S115&lt;&gt;"",$T115&lt;&gt;"",OR($G115&lt;$S115,$H115&gt;$T115)),"Rodaje fuera de vigencia",IF(AND($V115&lt;&gt;"",$W115&gt;$V115),"Pago superior a la previsión","Correcto"))))))))))</f>
        <v/>
      </c>
      <c r="AD115" s="16" t="n"/>
      <c r="AE115" s="17" t="n"/>
    </row>
    <row r="116">
      <c r="A116" s="16" t="n"/>
      <c r="B116" s="16" t="n"/>
      <c r="C116" s="16" t="n"/>
      <c r="D116" s="16" t="n"/>
      <c r="E116" s="16" t="n"/>
      <c r="F116" s="16" t="n"/>
      <c r="G116" s="17" t="n"/>
      <c r="H116" s="17" t="n"/>
      <c r="I116" s="17" t="n"/>
      <c r="J116" s="16" t="n"/>
      <c r="K116" s="16" t="n"/>
      <c r="L116" s="16" t="n"/>
      <c r="M116" s="17" t="n"/>
      <c r="N116" s="16" t="n"/>
      <c r="O116" s="17" t="n"/>
      <c r="P116" s="16" t="n"/>
      <c r="Q116" s="17" t="n"/>
      <c r="R116" s="16" t="n"/>
      <c r="S116" s="17" t="n"/>
      <c r="T116" s="17" t="n"/>
      <c r="U116" s="16" t="n"/>
      <c r="V116" s="18" t="n"/>
      <c r="W116" s="18" t="n"/>
      <c r="X116" s="19">
        <f>IF($A116="","",IF(OR($V116="",$V116=0),"No aplica",IF($W116="","Pendiente",IF($W116&gt;=$V116,"Pagada","Parcial"))))</f>
        <v/>
      </c>
      <c r="Y116" s="19">
        <f>IF($A116="","",IF(COUNTIFS(Documentación!$B$5:$B$304,$A116,Documentación!$D$5:$D$304,"Sí")=0,"Sin requisitos cargados",IF(COUNTIFS(Documentación!$B$5:$B$304,$A116,Documentación!$D$5:$D$304,"Sí",Documentación!$K$5:$K$304,"&lt;&gt;Validado")=0,"Completa","Pendiente")))</f>
        <v/>
      </c>
      <c r="Z116" s="20">
        <f>IF(OR($A116="",$G116=""),"",$G116-'Instrucciones'!$B$4)</f>
        <v/>
      </c>
      <c r="AA116" s="20">
        <f>IF(OR($A116="",$T116=""),"",$T116-'Instrucciones'!$B$4)</f>
        <v/>
      </c>
      <c r="AB116" s="19">
        <f>IF($A116="","",IF($AC116&lt;&gt;"Correcto","Revisar datos",IF($L116="Cancelada","Cancelado",IF($P116="Denegado","Denegado",IF(AND($P116="Aprobado",$T116&lt;&gt;"",$T116&lt;'Instrucciones'!$B$4,$H116&gt;='Instrucciones'!$B$4),"Permiso vencido",IF(AND($P116="Pendiente",$G116&lt;'Instrucciones'!$B$4,$H116&gt;='Instrucciones'!$B$4),"Rodaje sin aprobación",IF(AND($P116="Pendiente",$G116&gt;='Instrucciones'!$B$4,$Z116&lt;='Instrucciones'!$B$5),"Aprobación urgente",IF(AND($P116="Aprobado",$Y116="Pendiente"),"Documentación pendiente",IF(AND($P116="Aprobado",OR($X116="Pendiente",$X116="Parcial")),"Tasa pendiente",IF(AND($P116="Aprobado",$AA116&gt;=0,$AA116&lt;='Instrucciones'!$B$5),"Vence pronto",IF($H116&lt;'Instrucciones'!$B$4,"Rodaje finalizado","Sin alerta")))))))))))</f>
        <v/>
      </c>
      <c r="AC116" s="19">
        <f>IF($A116="","",IF(COUNTIF($A$5:$A$204,$A116)&gt;1,"ID duplicado",IF(OR($B116="",$C116="",$D116="",$G116="",$H116="",$L116="",$P116=""),"Faltan datos básicos",IF($H116&lt;$G116,"Fechas de rodaje incoherentes",IF(AND($I116&lt;&gt;"",$I116&gt;$G116),"Solicitud posterior al inicio",IF(AND($P116&lt;&gt;"Pendiente",$P116&lt;&gt;"",$Q116=""),"Falta fecha de decisión",IF(AND($P116="Pendiente",$Q116&lt;&gt;""),"Decisión y fecha incoherentes",IF(AND($S116&lt;&gt;"",$T116&lt;&gt;"",$T116&lt;$S116),"Vigencia incoherente",IF(AND($P116="Aprobado",OR($S116="",$T116="")),"Falta vigencia",IF(AND($P116="Aprobado",$S116&lt;&gt;"",$T116&lt;&gt;"",OR($G116&lt;$S116,$H116&gt;$T116)),"Rodaje fuera de vigencia",IF(AND($V116&lt;&gt;"",$W116&gt;$V116),"Pago superior a la previsión","Correcto"))))))))))</f>
        <v/>
      </c>
      <c r="AD116" s="16" t="n"/>
      <c r="AE116" s="17" t="n"/>
    </row>
    <row r="117">
      <c r="A117" s="16" t="n"/>
      <c r="B117" s="16" t="n"/>
      <c r="C117" s="16" t="n"/>
      <c r="D117" s="16" t="n"/>
      <c r="E117" s="16" t="n"/>
      <c r="F117" s="16" t="n"/>
      <c r="G117" s="17" t="n"/>
      <c r="H117" s="17" t="n"/>
      <c r="I117" s="17" t="n"/>
      <c r="J117" s="16" t="n"/>
      <c r="K117" s="16" t="n"/>
      <c r="L117" s="16" t="n"/>
      <c r="M117" s="17" t="n"/>
      <c r="N117" s="16" t="n"/>
      <c r="O117" s="17" t="n"/>
      <c r="P117" s="16" t="n"/>
      <c r="Q117" s="17" t="n"/>
      <c r="R117" s="16" t="n"/>
      <c r="S117" s="17" t="n"/>
      <c r="T117" s="17" t="n"/>
      <c r="U117" s="16" t="n"/>
      <c r="V117" s="18" t="n"/>
      <c r="W117" s="18" t="n"/>
      <c r="X117" s="19">
        <f>IF($A117="","",IF(OR($V117="",$V117=0),"No aplica",IF($W117="","Pendiente",IF($W117&gt;=$V117,"Pagada","Parcial"))))</f>
        <v/>
      </c>
      <c r="Y117" s="19">
        <f>IF($A117="","",IF(COUNTIFS(Documentación!$B$5:$B$304,$A117,Documentación!$D$5:$D$304,"Sí")=0,"Sin requisitos cargados",IF(COUNTIFS(Documentación!$B$5:$B$304,$A117,Documentación!$D$5:$D$304,"Sí",Documentación!$K$5:$K$304,"&lt;&gt;Validado")=0,"Completa","Pendiente")))</f>
        <v/>
      </c>
      <c r="Z117" s="20">
        <f>IF(OR($A117="",$G117=""),"",$G117-'Instrucciones'!$B$4)</f>
        <v/>
      </c>
      <c r="AA117" s="20">
        <f>IF(OR($A117="",$T117=""),"",$T117-'Instrucciones'!$B$4)</f>
        <v/>
      </c>
      <c r="AB117" s="19">
        <f>IF($A117="","",IF($AC117&lt;&gt;"Correcto","Revisar datos",IF($L117="Cancelada","Cancelado",IF($P117="Denegado","Denegado",IF(AND($P117="Aprobado",$T117&lt;&gt;"",$T117&lt;'Instrucciones'!$B$4,$H117&gt;='Instrucciones'!$B$4),"Permiso vencido",IF(AND($P117="Pendiente",$G117&lt;'Instrucciones'!$B$4,$H117&gt;='Instrucciones'!$B$4),"Rodaje sin aprobación",IF(AND($P117="Pendiente",$G117&gt;='Instrucciones'!$B$4,$Z117&lt;='Instrucciones'!$B$5),"Aprobación urgente",IF(AND($P117="Aprobado",$Y117="Pendiente"),"Documentación pendiente",IF(AND($P117="Aprobado",OR($X117="Pendiente",$X117="Parcial")),"Tasa pendiente",IF(AND($P117="Aprobado",$AA117&gt;=0,$AA117&lt;='Instrucciones'!$B$5),"Vence pronto",IF($H117&lt;'Instrucciones'!$B$4,"Rodaje finalizado","Sin alerta")))))))))))</f>
        <v/>
      </c>
      <c r="AC117" s="19">
        <f>IF($A117="","",IF(COUNTIF($A$5:$A$204,$A117)&gt;1,"ID duplicado",IF(OR($B117="",$C117="",$D117="",$G117="",$H117="",$L117="",$P117=""),"Faltan datos básicos",IF($H117&lt;$G117,"Fechas de rodaje incoherentes",IF(AND($I117&lt;&gt;"",$I117&gt;$G117),"Solicitud posterior al inicio",IF(AND($P117&lt;&gt;"Pendiente",$P117&lt;&gt;"",$Q117=""),"Falta fecha de decisión",IF(AND($P117="Pendiente",$Q117&lt;&gt;""),"Decisión y fecha incoherentes",IF(AND($S117&lt;&gt;"",$T117&lt;&gt;"",$T117&lt;$S117),"Vigencia incoherente",IF(AND($P117="Aprobado",OR($S117="",$T117="")),"Falta vigencia",IF(AND($P117="Aprobado",$S117&lt;&gt;"",$T117&lt;&gt;"",OR($G117&lt;$S117,$H117&gt;$T117)),"Rodaje fuera de vigencia",IF(AND($V117&lt;&gt;"",$W117&gt;$V117),"Pago superior a la previsión","Correcto"))))))))))</f>
        <v/>
      </c>
      <c r="AD117" s="16" t="n"/>
      <c r="AE117" s="17" t="n"/>
    </row>
    <row r="118">
      <c r="A118" s="16" t="n"/>
      <c r="B118" s="16" t="n"/>
      <c r="C118" s="16" t="n"/>
      <c r="D118" s="16" t="n"/>
      <c r="E118" s="16" t="n"/>
      <c r="F118" s="16" t="n"/>
      <c r="G118" s="17" t="n"/>
      <c r="H118" s="17" t="n"/>
      <c r="I118" s="17" t="n"/>
      <c r="J118" s="16" t="n"/>
      <c r="K118" s="16" t="n"/>
      <c r="L118" s="16" t="n"/>
      <c r="M118" s="17" t="n"/>
      <c r="N118" s="16" t="n"/>
      <c r="O118" s="17" t="n"/>
      <c r="P118" s="16" t="n"/>
      <c r="Q118" s="17" t="n"/>
      <c r="R118" s="16" t="n"/>
      <c r="S118" s="17" t="n"/>
      <c r="T118" s="17" t="n"/>
      <c r="U118" s="16" t="n"/>
      <c r="V118" s="18" t="n"/>
      <c r="W118" s="18" t="n"/>
      <c r="X118" s="19">
        <f>IF($A118="","",IF(OR($V118="",$V118=0),"No aplica",IF($W118="","Pendiente",IF($W118&gt;=$V118,"Pagada","Parcial"))))</f>
        <v/>
      </c>
      <c r="Y118" s="19">
        <f>IF($A118="","",IF(COUNTIFS(Documentación!$B$5:$B$304,$A118,Documentación!$D$5:$D$304,"Sí")=0,"Sin requisitos cargados",IF(COUNTIFS(Documentación!$B$5:$B$304,$A118,Documentación!$D$5:$D$304,"Sí",Documentación!$K$5:$K$304,"&lt;&gt;Validado")=0,"Completa","Pendiente")))</f>
        <v/>
      </c>
      <c r="Z118" s="20">
        <f>IF(OR($A118="",$G118=""),"",$G118-'Instrucciones'!$B$4)</f>
        <v/>
      </c>
      <c r="AA118" s="20">
        <f>IF(OR($A118="",$T118=""),"",$T118-'Instrucciones'!$B$4)</f>
        <v/>
      </c>
      <c r="AB118" s="19">
        <f>IF($A118="","",IF($AC118&lt;&gt;"Correcto","Revisar datos",IF($L118="Cancelada","Cancelado",IF($P118="Denegado","Denegado",IF(AND($P118="Aprobado",$T118&lt;&gt;"",$T118&lt;'Instrucciones'!$B$4,$H118&gt;='Instrucciones'!$B$4),"Permiso vencido",IF(AND($P118="Pendiente",$G118&lt;'Instrucciones'!$B$4,$H118&gt;='Instrucciones'!$B$4),"Rodaje sin aprobación",IF(AND($P118="Pendiente",$G118&gt;='Instrucciones'!$B$4,$Z118&lt;='Instrucciones'!$B$5),"Aprobación urgente",IF(AND($P118="Aprobado",$Y118="Pendiente"),"Documentación pendiente",IF(AND($P118="Aprobado",OR($X118="Pendiente",$X118="Parcial")),"Tasa pendiente",IF(AND($P118="Aprobado",$AA118&gt;=0,$AA118&lt;='Instrucciones'!$B$5),"Vence pronto",IF($H118&lt;'Instrucciones'!$B$4,"Rodaje finalizado","Sin alerta")))))))))))</f>
        <v/>
      </c>
      <c r="AC118" s="19">
        <f>IF($A118="","",IF(COUNTIF($A$5:$A$204,$A118)&gt;1,"ID duplicado",IF(OR($B118="",$C118="",$D118="",$G118="",$H118="",$L118="",$P118=""),"Faltan datos básicos",IF($H118&lt;$G118,"Fechas de rodaje incoherentes",IF(AND($I118&lt;&gt;"",$I118&gt;$G118),"Solicitud posterior al inicio",IF(AND($P118&lt;&gt;"Pendiente",$P118&lt;&gt;"",$Q118=""),"Falta fecha de decisión",IF(AND($P118="Pendiente",$Q118&lt;&gt;""),"Decisión y fecha incoherentes",IF(AND($S118&lt;&gt;"",$T118&lt;&gt;"",$T118&lt;$S118),"Vigencia incoherente",IF(AND($P118="Aprobado",OR($S118="",$T118="")),"Falta vigencia",IF(AND($P118="Aprobado",$S118&lt;&gt;"",$T118&lt;&gt;"",OR($G118&lt;$S118,$H118&gt;$T118)),"Rodaje fuera de vigencia",IF(AND($V118&lt;&gt;"",$W118&gt;$V118),"Pago superior a la previsión","Correcto"))))))))))</f>
        <v/>
      </c>
      <c r="AD118" s="16" t="n"/>
      <c r="AE118" s="17" t="n"/>
    </row>
    <row r="119">
      <c r="A119" s="16" t="n"/>
      <c r="B119" s="16" t="n"/>
      <c r="C119" s="16" t="n"/>
      <c r="D119" s="16" t="n"/>
      <c r="E119" s="16" t="n"/>
      <c r="F119" s="16" t="n"/>
      <c r="G119" s="17" t="n"/>
      <c r="H119" s="17" t="n"/>
      <c r="I119" s="17" t="n"/>
      <c r="J119" s="16" t="n"/>
      <c r="K119" s="16" t="n"/>
      <c r="L119" s="16" t="n"/>
      <c r="M119" s="17" t="n"/>
      <c r="N119" s="16" t="n"/>
      <c r="O119" s="17" t="n"/>
      <c r="P119" s="16" t="n"/>
      <c r="Q119" s="17" t="n"/>
      <c r="R119" s="16" t="n"/>
      <c r="S119" s="17" t="n"/>
      <c r="T119" s="17" t="n"/>
      <c r="U119" s="16" t="n"/>
      <c r="V119" s="18" t="n"/>
      <c r="W119" s="18" t="n"/>
      <c r="X119" s="19">
        <f>IF($A119="","",IF(OR($V119="",$V119=0),"No aplica",IF($W119="","Pendiente",IF($W119&gt;=$V119,"Pagada","Parcial"))))</f>
        <v/>
      </c>
      <c r="Y119" s="19">
        <f>IF($A119="","",IF(COUNTIFS(Documentación!$B$5:$B$304,$A119,Documentación!$D$5:$D$304,"Sí")=0,"Sin requisitos cargados",IF(COUNTIFS(Documentación!$B$5:$B$304,$A119,Documentación!$D$5:$D$304,"Sí",Documentación!$K$5:$K$304,"&lt;&gt;Validado")=0,"Completa","Pendiente")))</f>
        <v/>
      </c>
      <c r="Z119" s="20">
        <f>IF(OR($A119="",$G119=""),"",$G119-'Instrucciones'!$B$4)</f>
        <v/>
      </c>
      <c r="AA119" s="20">
        <f>IF(OR($A119="",$T119=""),"",$T119-'Instrucciones'!$B$4)</f>
        <v/>
      </c>
      <c r="AB119" s="19">
        <f>IF($A119="","",IF($AC119&lt;&gt;"Correcto","Revisar datos",IF($L119="Cancelada","Cancelado",IF($P119="Denegado","Denegado",IF(AND($P119="Aprobado",$T119&lt;&gt;"",$T119&lt;'Instrucciones'!$B$4,$H119&gt;='Instrucciones'!$B$4),"Permiso vencido",IF(AND($P119="Pendiente",$G119&lt;'Instrucciones'!$B$4,$H119&gt;='Instrucciones'!$B$4),"Rodaje sin aprobación",IF(AND($P119="Pendiente",$G119&gt;='Instrucciones'!$B$4,$Z119&lt;='Instrucciones'!$B$5),"Aprobación urgente",IF(AND($P119="Aprobado",$Y119="Pendiente"),"Documentación pendiente",IF(AND($P119="Aprobado",OR($X119="Pendiente",$X119="Parcial")),"Tasa pendiente",IF(AND($P119="Aprobado",$AA119&gt;=0,$AA119&lt;='Instrucciones'!$B$5),"Vence pronto",IF($H119&lt;'Instrucciones'!$B$4,"Rodaje finalizado","Sin alerta")))))))))))</f>
        <v/>
      </c>
      <c r="AC119" s="19">
        <f>IF($A119="","",IF(COUNTIF($A$5:$A$204,$A119)&gt;1,"ID duplicado",IF(OR($B119="",$C119="",$D119="",$G119="",$H119="",$L119="",$P119=""),"Faltan datos básicos",IF($H119&lt;$G119,"Fechas de rodaje incoherentes",IF(AND($I119&lt;&gt;"",$I119&gt;$G119),"Solicitud posterior al inicio",IF(AND($P119&lt;&gt;"Pendiente",$P119&lt;&gt;"",$Q119=""),"Falta fecha de decisión",IF(AND($P119="Pendiente",$Q119&lt;&gt;""),"Decisión y fecha incoherentes",IF(AND($S119&lt;&gt;"",$T119&lt;&gt;"",$T119&lt;$S119),"Vigencia incoherente",IF(AND($P119="Aprobado",OR($S119="",$T119="")),"Falta vigencia",IF(AND($P119="Aprobado",$S119&lt;&gt;"",$T119&lt;&gt;"",OR($G119&lt;$S119,$H119&gt;$T119)),"Rodaje fuera de vigencia",IF(AND($V119&lt;&gt;"",$W119&gt;$V119),"Pago superior a la previsión","Correcto"))))))))))</f>
        <v/>
      </c>
      <c r="AD119" s="16" t="n"/>
      <c r="AE119" s="17" t="n"/>
    </row>
    <row r="120">
      <c r="A120" s="16" t="n"/>
      <c r="B120" s="16" t="n"/>
      <c r="C120" s="16" t="n"/>
      <c r="D120" s="16" t="n"/>
      <c r="E120" s="16" t="n"/>
      <c r="F120" s="16" t="n"/>
      <c r="G120" s="17" t="n"/>
      <c r="H120" s="17" t="n"/>
      <c r="I120" s="17" t="n"/>
      <c r="J120" s="16" t="n"/>
      <c r="K120" s="16" t="n"/>
      <c r="L120" s="16" t="n"/>
      <c r="M120" s="17" t="n"/>
      <c r="N120" s="16" t="n"/>
      <c r="O120" s="17" t="n"/>
      <c r="P120" s="16" t="n"/>
      <c r="Q120" s="17" t="n"/>
      <c r="R120" s="16" t="n"/>
      <c r="S120" s="17" t="n"/>
      <c r="T120" s="17" t="n"/>
      <c r="U120" s="16" t="n"/>
      <c r="V120" s="18" t="n"/>
      <c r="W120" s="18" t="n"/>
      <c r="X120" s="19">
        <f>IF($A120="","",IF(OR($V120="",$V120=0),"No aplica",IF($W120="","Pendiente",IF($W120&gt;=$V120,"Pagada","Parcial"))))</f>
        <v/>
      </c>
      <c r="Y120" s="19">
        <f>IF($A120="","",IF(COUNTIFS(Documentación!$B$5:$B$304,$A120,Documentación!$D$5:$D$304,"Sí")=0,"Sin requisitos cargados",IF(COUNTIFS(Documentación!$B$5:$B$304,$A120,Documentación!$D$5:$D$304,"Sí",Documentación!$K$5:$K$304,"&lt;&gt;Validado")=0,"Completa","Pendiente")))</f>
        <v/>
      </c>
      <c r="Z120" s="20">
        <f>IF(OR($A120="",$G120=""),"",$G120-'Instrucciones'!$B$4)</f>
        <v/>
      </c>
      <c r="AA120" s="20">
        <f>IF(OR($A120="",$T120=""),"",$T120-'Instrucciones'!$B$4)</f>
        <v/>
      </c>
      <c r="AB120" s="19">
        <f>IF($A120="","",IF($AC120&lt;&gt;"Correcto","Revisar datos",IF($L120="Cancelada","Cancelado",IF($P120="Denegado","Denegado",IF(AND($P120="Aprobado",$T120&lt;&gt;"",$T120&lt;'Instrucciones'!$B$4,$H120&gt;='Instrucciones'!$B$4),"Permiso vencido",IF(AND($P120="Pendiente",$G120&lt;'Instrucciones'!$B$4,$H120&gt;='Instrucciones'!$B$4),"Rodaje sin aprobación",IF(AND($P120="Pendiente",$G120&gt;='Instrucciones'!$B$4,$Z120&lt;='Instrucciones'!$B$5),"Aprobación urgente",IF(AND($P120="Aprobado",$Y120="Pendiente"),"Documentación pendiente",IF(AND($P120="Aprobado",OR($X120="Pendiente",$X120="Parcial")),"Tasa pendiente",IF(AND($P120="Aprobado",$AA120&gt;=0,$AA120&lt;='Instrucciones'!$B$5),"Vence pronto",IF($H120&lt;'Instrucciones'!$B$4,"Rodaje finalizado","Sin alerta")))))))))))</f>
        <v/>
      </c>
      <c r="AC120" s="19">
        <f>IF($A120="","",IF(COUNTIF($A$5:$A$204,$A120)&gt;1,"ID duplicado",IF(OR($B120="",$C120="",$D120="",$G120="",$H120="",$L120="",$P120=""),"Faltan datos básicos",IF($H120&lt;$G120,"Fechas de rodaje incoherentes",IF(AND($I120&lt;&gt;"",$I120&gt;$G120),"Solicitud posterior al inicio",IF(AND($P120&lt;&gt;"Pendiente",$P120&lt;&gt;"",$Q120=""),"Falta fecha de decisión",IF(AND($P120="Pendiente",$Q120&lt;&gt;""),"Decisión y fecha incoherentes",IF(AND($S120&lt;&gt;"",$T120&lt;&gt;"",$T120&lt;$S120),"Vigencia incoherente",IF(AND($P120="Aprobado",OR($S120="",$T120="")),"Falta vigencia",IF(AND($P120="Aprobado",$S120&lt;&gt;"",$T120&lt;&gt;"",OR($G120&lt;$S120,$H120&gt;$T120)),"Rodaje fuera de vigencia",IF(AND($V120&lt;&gt;"",$W120&gt;$V120),"Pago superior a la previsión","Correcto"))))))))))</f>
        <v/>
      </c>
      <c r="AD120" s="16" t="n"/>
      <c r="AE120" s="17" t="n"/>
    </row>
    <row r="121">
      <c r="A121" s="16" t="n"/>
      <c r="B121" s="16" t="n"/>
      <c r="C121" s="16" t="n"/>
      <c r="D121" s="16" t="n"/>
      <c r="E121" s="16" t="n"/>
      <c r="F121" s="16" t="n"/>
      <c r="G121" s="17" t="n"/>
      <c r="H121" s="17" t="n"/>
      <c r="I121" s="17" t="n"/>
      <c r="J121" s="16" t="n"/>
      <c r="K121" s="16" t="n"/>
      <c r="L121" s="16" t="n"/>
      <c r="M121" s="17" t="n"/>
      <c r="N121" s="16" t="n"/>
      <c r="O121" s="17" t="n"/>
      <c r="P121" s="16" t="n"/>
      <c r="Q121" s="17" t="n"/>
      <c r="R121" s="16" t="n"/>
      <c r="S121" s="17" t="n"/>
      <c r="T121" s="17" t="n"/>
      <c r="U121" s="16" t="n"/>
      <c r="V121" s="18" t="n"/>
      <c r="W121" s="18" t="n"/>
      <c r="X121" s="19">
        <f>IF($A121="","",IF(OR($V121="",$V121=0),"No aplica",IF($W121="","Pendiente",IF($W121&gt;=$V121,"Pagada","Parcial"))))</f>
        <v/>
      </c>
      <c r="Y121" s="19">
        <f>IF($A121="","",IF(COUNTIFS(Documentación!$B$5:$B$304,$A121,Documentación!$D$5:$D$304,"Sí")=0,"Sin requisitos cargados",IF(COUNTIFS(Documentación!$B$5:$B$304,$A121,Documentación!$D$5:$D$304,"Sí",Documentación!$K$5:$K$304,"&lt;&gt;Validado")=0,"Completa","Pendiente")))</f>
        <v/>
      </c>
      <c r="Z121" s="20">
        <f>IF(OR($A121="",$G121=""),"",$G121-'Instrucciones'!$B$4)</f>
        <v/>
      </c>
      <c r="AA121" s="20">
        <f>IF(OR($A121="",$T121=""),"",$T121-'Instrucciones'!$B$4)</f>
        <v/>
      </c>
      <c r="AB121" s="19">
        <f>IF($A121="","",IF($AC121&lt;&gt;"Correcto","Revisar datos",IF($L121="Cancelada","Cancelado",IF($P121="Denegado","Denegado",IF(AND($P121="Aprobado",$T121&lt;&gt;"",$T121&lt;'Instrucciones'!$B$4,$H121&gt;='Instrucciones'!$B$4),"Permiso vencido",IF(AND($P121="Pendiente",$G121&lt;'Instrucciones'!$B$4,$H121&gt;='Instrucciones'!$B$4),"Rodaje sin aprobación",IF(AND($P121="Pendiente",$G121&gt;='Instrucciones'!$B$4,$Z121&lt;='Instrucciones'!$B$5),"Aprobación urgente",IF(AND($P121="Aprobado",$Y121="Pendiente"),"Documentación pendiente",IF(AND($P121="Aprobado",OR($X121="Pendiente",$X121="Parcial")),"Tasa pendiente",IF(AND($P121="Aprobado",$AA121&gt;=0,$AA121&lt;='Instrucciones'!$B$5),"Vence pronto",IF($H121&lt;'Instrucciones'!$B$4,"Rodaje finalizado","Sin alerta")))))))))))</f>
        <v/>
      </c>
      <c r="AC121" s="19">
        <f>IF($A121="","",IF(COUNTIF($A$5:$A$204,$A121)&gt;1,"ID duplicado",IF(OR($B121="",$C121="",$D121="",$G121="",$H121="",$L121="",$P121=""),"Faltan datos básicos",IF($H121&lt;$G121,"Fechas de rodaje incoherentes",IF(AND($I121&lt;&gt;"",$I121&gt;$G121),"Solicitud posterior al inicio",IF(AND($P121&lt;&gt;"Pendiente",$P121&lt;&gt;"",$Q121=""),"Falta fecha de decisión",IF(AND($P121="Pendiente",$Q121&lt;&gt;""),"Decisión y fecha incoherentes",IF(AND($S121&lt;&gt;"",$T121&lt;&gt;"",$T121&lt;$S121),"Vigencia incoherente",IF(AND($P121="Aprobado",OR($S121="",$T121="")),"Falta vigencia",IF(AND($P121="Aprobado",$S121&lt;&gt;"",$T121&lt;&gt;"",OR($G121&lt;$S121,$H121&gt;$T121)),"Rodaje fuera de vigencia",IF(AND($V121&lt;&gt;"",$W121&gt;$V121),"Pago superior a la previsión","Correcto"))))))))))</f>
        <v/>
      </c>
      <c r="AD121" s="16" t="n"/>
      <c r="AE121" s="17" t="n"/>
    </row>
    <row r="122">
      <c r="A122" s="16" t="n"/>
      <c r="B122" s="16" t="n"/>
      <c r="C122" s="16" t="n"/>
      <c r="D122" s="16" t="n"/>
      <c r="E122" s="16" t="n"/>
      <c r="F122" s="16" t="n"/>
      <c r="G122" s="17" t="n"/>
      <c r="H122" s="17" t="n"/>
      <c r="I122" s="17" t="n"/>
      <c r="J122" s="16" t="n"/>
      <c r="K122" s="16" t="n"/>
      <c r="L122" s="16" t="n"/>
      <c r="M122" s="17" t="n"/>
      <c r="N122" s="16" t="n"/>
      <c r="O122" s="17" t="n"/>
      <c r="P122" s="16" t="n"/>
      <c r="Q122" s="17" t="n"/>
      <c r="R122" s="16" t="n"/>
      <c r="S122" s="17" t="n"/>
      <c r="T122" s="17" t="n"/>
      <c r="U122" s="16" t="n"/>
      <c r="V122" s="18" t="n"/>
      <c r="W122" s="18" t="n"/>
      <c r="X122" s="19">
        <f>IF($A122="","",IF(OR($V122="",$V122=0),"No aplica",IF($W122="","Pendiente",IF($W122&gt;=$V122,"Pagada","Parcial"))))</f>
        <v/>
      </c>
      <c r="Y122" s="19">
        <f>IF($A122="","",IF(COUNTIFS(Documentación!$B$5:$B$304,$A122,Documentación!$D$5:$D$304,"Sí")=0,"Sin requisitos cargados",IF(COUNTIFS(Documentación!$B$5:$B$304,$A122,Documentación!$D$5:$D$304,"Sí",Documentación!$K$5:$K$304,"&lt;&gt;Validado")=0,"Completa","Pendiente")))</f>
        <v/>
      </c>
      <c r="Z122" s="20">
        <f>IF(OR($A122="",$G122=""),"",$G122-'Instrucciones'!$B$4)</f>
        <v/>
      </c>
      <c r="AA122" s="20">
        <f>IF(OR($A122="",$T122=""),"",$T122-'Instrucciones'!$B$4)</f>
        <v/>
      </c>
      <c r="AB122" s="19">
        <f>IF($A122="","",IF($AC122&lt;&gt;"Correcto","Revisar datos",IF($L122="Cancelada","Cancelado",IF($P122="Denegado","Denegado",IF(AND($P122="Aprobado",$T122&lt;&gt;"",$T122&lt;'Instrucciones'!$B$4,$H122&gt;='Instrucciones'!$B$4),"Permiso vencido",IF(AND($P122="Pendiente",$G122&lt;'Instrucciones'!$B$4,$H122&gt;='Instrucciones'!$B$4),"Rodaje sin aprobación",IF(AND($P122="Pendiente",$G122&gt;='Instrucciones'!$B$4,$Z122&lt;='Instrucciones'!$B$5),"Aprobación urgente",IF(AND($P122="Aprobado",$Y122="Pendiente"),"Documentación pendiente",IF(AND($P122="Aprobado",OR($X122="Pendiente",$X122="Parcial")),"Tasa pendiente",IF(AND($P122="Aprobado",$AA122&gt;=0,$AA122&lt;='Instrucciones'!$B$5),"Vence pronto",IF($H122&lt;'Instrucciones'!$B$4,"Rodaje finalizado","Sin alerta")))))))))))</f>
        <v/>
      </c>
      <c r="AC122" s="19">
        <f>IF($A122="","",IF(COUNTIF($A$5:$A$204,$A122)&gt;1,"ID duplicado",IF(OR($B122="",$C122="",$D122="",$G122="",$H122="",$L122="",$P122=""),"Faltan datos básicos",IF($H122&lt;$G122,"Fechas de rodaje incoherentes",IF(AND($I122&lt;&gt;"",$I122&gt;$G122),"Solicitud posterior al inicio",IF(AND($P122&lt;&gt;"Pendiente",$P122&lt;&gt;"",$Q122=""),"Falta fecha de decisión",IF(AND($P122="Pendiente",$Q122&lt;&gt;""),"Decisión y fecha incoherentes",IF(AND($S122&lt;&gt;"",$T122&lt;&gt;"",$T122&lt;$S122),"Vigencia incoherente",IF(AND($P122="Aprobado",OR($S122="",$T122="")),"Falta vigencia",IF(AND($P122="Aprobado",$S122&lt;&gt;"",$T122&lt;&gt;"",OR($G122&lt;$S122,$H122&gt;$T122)),"Rodaje fuera de vigencia",IF(AND($V122&lt;&gt;"",$W122&gt;$V122),"Pago superior a la previsión","Correcto"))))))))))</f>
        <v/>
      </c>
      <c r="AD122" s="16" t="n"/>
      <c r="AE122" s="17" t="n"/>
    </row>
    <row r="123">
      <c r="A123" s="16" t="n"/>
      <c r="B123" s="16" t="n"/>
      <c r="C123" s="16" t="n"/>
      <c r="D123" s="16" t="n"/>
      <c r="E123" s="16" t="n"/>
      <c r="F123" s="16" t="n"/>
      <c r="G123" s="17" t="n"/>
      <c r="H123" s="17" t="n"/>
      <c r="I123" s="17" t="n"/>
      <c r="J123" s="16" t="n"/>
      <c r="K123" s="16" t="n"/>
      <c r="L123" s="16" t="n"/>
      <c r="M123" s="17" t="n"/>
      <c r="N123" s="16" t="n"/>
      <c r="O123" s="17" t="n"/>
      <c r="P123" s="16" t="n"/>
      <c r="Q123" s="17" t="n"/>
      <c r="R123" s="16" t="n"/>
      <c r="S123" s="17" t="n"/>
      <c r="T123" s="17" t="n"/>
      <c r="U123" s="16" t="n"/>
      <c r="V123" s="18" t="n"/>
      <c r="W123" s="18" t="n"/>
      <c r="X123" s="19">
        <f>IF($A123="","",IF(OR($V123="",$V123=0),"No aplica",IF($W123="","Pendiente",IF($W123&gt;=$V123,"Pagada","Parcial"))))</f>
        <v/>
      </c>
      <c r="Y123" s="19">
        <f>IF($A123="","",IF(COUNTIFS(Documentación!$B$5:$B$304,$A123,Documentación!$D$5:$D$304,"Sí")=0,"Sin requisitos cargados",IF(COUNTIFS(Documentación!$B$5:$B$304,$A123,Documentación!$D$5:$D$304,"Sí",Documentación!$K$5:$K$304,"&lt;&gt;Validado")=0,"Completa","Pendiente")))</f>
        <v/>
      </c>
      <c r="Z123" s="20">
        <f>IF(OR($A123="",$G123=""),"",$G123-'Instrucciones'!$B$4)</f>
        <v/>
      </c>
      <c r="AA123" s="20">
        <f>IF(OR($A123="",$T123=""),"",$T123-'Instrucciones'!$B$4)</f>
        <v/>
      </c>
      <c r="AB123" s="19">
        <f>IF($A123="","",IF($AC123&lt;&gt;"Correcto","Revisar datos",IF($L123="Cancelada","Cancelado",IF($P123="Denegado","Denegado",IF(AND($P123="Aprobado",$T123&lt;&gt;"",$T123&lt;'Instrucciones'!$B$4,$H123&gt;='Instrucciones'!$B$4),"Permiso vencido",IF(AND($P123="Pendiente",$G123&lt;'Instrucciones'!$B$4,$H123&gt;='Instrucciones'!$B$4),"Rodaje sin aprobación",IF(AND($P123="Pendiente",$G123&gt;='Instrucciones'!$B$4,$Z123&lt;='Instrucciones'!$B$5),"Aprobación urgente",IF(AND($P123="Aprobado",$Y123="Pendiente"),"Documentación pendiente",IF(AND($P123="Aprobado",OR($X123="Pendiente",$X123="Parcial")),"Tasa pendiente",IF(AND($P123="Aprobado",$AA123&gt;=0,$AA123&lt;='Instrucciones'!$B$5),"Vence pronto",IF($H123&lt;'Instrucciones'!$B$4,"Rodaje finalizado","Sin alerta")))))))))))</f>
        <v/>
      </c>
      <c r="AC123" s="19">
        <f>IF($A123="","",IF(COUNTIF($A$5:$A$204,$A123)&gt;1,"ID duplicado",IF(OR($B123="",$C123="",$D123="",$G123="",$H123="",$L123="",$P123=""),"Faltan datos básicos",IF($H123&lt;$G123,"Fechas de rodaje incoherentes",IF(AND($I123&lt;&gt;"",$I123&gt;$G123),"Solicitud posterior al inicio",IF(AND($P123&lt;&gt;"Pendiente",$P123&lt;&gt;"",$Q123=""),"Falta fecha de decisión",IF(AND($P123="Pendiente",$Q123&lt;&gt;""),"Decisión y fecha incoherentes",IF(AND($S123&lt;&gt;"",$T123&lt;&gt;"",$T123&lt;$S123),"Vigencia incoherente",IF(AND($P123="Aprobado",OR($S123="",$T123="")),"Falta vigencia",IF(AND($P123="Aprobado",$S123&lt;&gt;"",$T123&lt;&gt;"",OR($G123&lt;$S123,$H123&gt;$T123)),"Rodaje fuera de vigencia",IF(AND($V123&lt;&gt;"",$W123&gt;$V123),"Pago superior a la previsión","Correcto"))))))))))</f>
        <v/>
      </c>
      <c r="AD123" s="16" t="n"/>
      <c r="AE123" s="17" t="n"/>
    </row>
    <row r="124">
      <c r="A124" s="16" t="n"/>
      <c r="B124" s="16" t="n"/>
      <c r="C124" s="16" t="n"/>
      <c r="D124" s="16" t="n"/>
      <c r="E124" s="16" t="n"/>
      <c r="F124" s="16" t="n"/>
      <c r="G124" s="17" t="n"/>
      <c r="H124" s="17" t="n"/>
      <c r="I124" s="17" t="n"/>
      <c r="J124" s="16" t="n"/>
      <c r="K124" s="16" t="n"/>
      <c r="L124" s="16" t="n"/>
      <c r="M124" s="17" t="n"/>
      <c r="N124" s="16" t="n"/>
      <c r="O124" s="17" t="n"/>
      <c r="P124" s="16" t="n"/>
      <c r="Q124" s="17" t="n"/>
      <c r="R124" s="16" t="n"/>
      <c r="S124" s="17" t="n"/>
      <c r="T124" s="17" t="n"/>
      <c r="U124" s="16" t="n"/>
      <c r="V124" s="18" t="n"/>
      <c r="W124" s="18" t="n"/>
      <c r="X124" s="19">
        <f>IF($A124="","",IF(OR($V124="",$V124=0),"No aplica",IF($W124="","Pendiente",IF($W124&gt;=$V124,"Pagada","Parcial"))))</f>
        <v/>
      </c>
      <c r="Y124" s="19">
        <f>IF($A124="","",IF(COUNTIFS(Documentación!$B$5:$B$304,$A124,Documentación!$D$5:$D$304,"Sí")=0,"Sin requisitos cargados",IF(COUNTIFS(Documentación!$B$5:$B$304,$A124,Documentación!$D$5:$D$304,"Sí",Documentación!$K$5:$K$304,"&lt;&gt;Validado")=0,"Completa","Pendiente")))</f>
        <v/>
      </c>
      <c r="Z124" s="20">
        <f>IF(OR($A124="",$G124=""),"",$G124-'Instrucciones'!$B$4)</f>
        <v/>
      </c>
      <c r="AA124" s="20">
        <f>IF(OR($A124="",$T124=""),"",$T124-'Instrucciones'!$B$4)</f>
        <v/>
      </c>
      <c r="AB124" s="19">
        <f>IF($A124="","",IF($AC124&lt;&gt;"Correcto","Revisar datos",IF($L124="Cancelada","Cancelado",IF($P124="Denegado","Denegado",IF(AND($P124="Aprobado",$T124&lt;&gt;"",$T124&lt;'Instrucciones'!$B$4,$H124&gt;='Instrucciones'!$B$4),"Permiso vencido",IF(AND($P124="Pendiente",$G124&lt;'Instrucciones'!$B$4,$H124&gt;='Instrucciones'!$B$4),"Rodaje sin aprobación",IF(AND($P124="Pendiente",$G124&gt;='Instrucciones'!$B$4,$Z124&lt;='Instrucciones'!$B$5),"Aprobación urgente",IF(AND($P124="Aprobado",$Y124="Pendiente"),"Documentación pendiente",IF(AND($P124="Aprobado",OR($X124="Pendiente",$X124="Parcial")),"Tasa pendiente",IF(AND($P124="Aprobado",$AA124&gt;=0,$AA124&lt;='Instrucciones'!$B$5),"Vence pronto",IF($H124&lt;'Instrucciones'!$B$4,"Rodaje finalizado","Sin alerta")))))))))))</f>
        <v/>
      </c>
      <c r="AC124" s="19">
        <f>IF($A124="","",IF(COUNTIF($A$5:$A$204,$A124)&gt;1,"ID duplicado",IF(OR($B124="",$C124="",$D124="",$G124="",$H124="",$L124="",$P124=""),"Faltan datos básicos",IF($H124&lt;$G124,"Fechas de rodaje incoherentes",IF(AND($I124&lt;&gt;"",$I124&gt;$G124),"Solicitud posterior al inicio",IF(AND($P124&lt;&gt;"Pendiente",$P124&lt;&gt;"",$Q124=""),"Falta fecha de decisión",IF(AND($P124="Pendiente",$Q124&lt;&gt;""),"Decisión y fecha incoherentes",IF(AND($S124&lt;&gt;"",$T124&lt;&gt;"",$T124&lt;$S124),"Vigencia incoherente",IF(AND($P124="Aprobado",OR($S124="",$T124="")),"Falta vigencia",IF(AND($P124="Aprobado",$S124&lt;&gt;"",$T124&lt;&gt;"",OR($G124&lt;$S124,$H124&gt;$T124)),"Rodaje fuera de vigencia",IF(AND($V124&lt;&gt;"",$W124&gt;$V124),"Pago superior a la previsión","Correcto"))))))))))</f>
        <v/>
      </c>
      <c r="AD124" s="16" t="n"/>
      <c r="AE124" s="17" t="n"/>
    </row>
    <row r="125">
      <c r="A125" s="16" t="n"/>
      <c r="B125" s="16" t="n"/>
      <c r="C125" s="16" t="n"/>
      <c r="D125" s="16" t="n"/>
      <c r="E125" s="16" t="n"/>
      <c r="F125" s="16" t="n"/>
      <c r="G125" s="17" t="n"/>
      <c r="H125" s="17" t="n"/>
      <c r="I125" s="17" t="n"/>
      <c r="J125" s="16" t="n"/>
      <c r="K125" s="16" t="n"/>
      <c r="L125" s="16" t="n"/>
      <c r="M125" s="17" t="n"/>
      <c r="N125" s="16" t="n"/>
      <c r="O125" s="17" t="n"/>
      <c r="P125" s="16" t="n"/>
      <c r="Q125" s="17" t="n"/>
      <c r="R125" s="16" t="n"/>
      <c r="S125" s="17" t="n"/>
      <c r="T125" s="17" t="n"/>
      <c r="U125" s="16" t="n"/>
      <c r="V125" s="18" t="n"/>
      <c r="W125" s="18" t="n"/>
      <c r="X125" s="19">
        <f>IF($A125="","",IF(OR($V125="",$V125=0),"No aplica",IF($W125="","Pendiente",IF($W125&gt;=$V125,"Pagada","Parcial"))))</f>
        <v/>
      </c>
      <c r="Y125" s="19">
        <f>IF($A125="","",IF(COUNTIFS(Documentación!$B$5:$B$304,$A125,Documentación!$D$5:$D$304,"Sí")=0,"Sin requisitos cargados",IF(COUNTIFS(Documentación!$B$5:$B$304,$A125,Documentación!$D$5:$D$304,"Sí",Documentación!$K$5:$K$304,"&lt;&gt;Validado")=0,"Completa","Pendiente")))</f>
        <v/>
      </c>
      <c r="Z125" s="20">
        <f>IF(OR($A125="",$G125=""),"",$G125-'Instrucciones'!$B$4)</f>
        <v/>
      </c>
      <c r="AA125" s="20">
        <f>IF(OR($A125="",$T125=""),"",$T125-'Instrucciones'!$B$4)</f>
        <v/>
      </c>
      <c r="AB125" s="19">
        <f>IF($A125="","",IF($AC125&lt;&gt;"Correcto","Revisar datos",IF($L125="Cancelada","Cancelado",IF($P125="Denegado","Denegado",IF(AND($P125="Aprobado",$T125&lt;&gt;"",$T125&lt;'Instrucciones'!$B$4,$H125&gt;='Instrucciones'!$B$4),"Permiso vencido",IF(AND($P125="Pendiente",$G125&lt;'Instrucciones'!$B$4,$H125&gt;='Instrucciones'!$B$4),"Rodaje sin aprobación",IF(AND($P125="Pendiente",$G125&gt;='Instrucciones'!$B$4,$Z125&lt;='Instrucciones'!$B$5),"Aprobación urgente",IF(AND($P125="Aprobado",$Y125="Pendiente"),"Documentación pendiente",IF(AND($P125="Aprobado",OR($X125="Pendiente",$X125="Parcial")),"Tasa pendiente",IF(AND($P125="Aprobado",$AA125&gt;=0,$AA125&lt;='Instrucciones'!$B$5),"Vence pronto",IF($H125&lt;'Instrucciones'!$B$4,"Rodaje finalizado","Sin alerta")))))))))))</f>
        <v/>
      </c>
      <c r="AC125" s="19">
        <f>IF($A125="","",IF(COUNTIF($A$5:$A$204,$A125)&gt;1,"ID duplicado",IF(OR($B125="",$C125="",$D125="",$G125="",$H125="",$L125="",$P125=""),"Faltan datos básicos",IF($H125&lt;$G125,"Fechas de rodaje incoherentes",IF(AND($I125&lt;&gt;"",$I125&gt;$G125),"Solicitud posterior al inicio",IF(AND($P125&lt;&gt;"Pendiente",$P125&lt;&gt;"",$Q125=""),"Falta fecha de decisión",IF(AND($P125="Pendiente",$Q125&lt;&gt;""),"Decisión y fecha incoherentes",IF(AND($S125&lt;&gt;"",$T125&lt;&gt;"",$T125&lt;$S125),"Vigencia incoherente",IF(AND($P125="Aprobado",OR($S125="",$T125="")),"Falta vigencia",IF(AND($P125="Aprobado",$S125&lt;&gt;"",$T125&lt;&gt;"",OR($G125&lt;$S125,$H125&gt;$T125)),"Rodaje fuera de vigencia",IF(AND($V125&lt;&gt;"",$W125&gt;$V125),"Pago superior a la previsión","Correcto"))))))))))</f>
        <v/>
      </c>
      <c r="AD125" s="16" t="n"/>
      <c r="AE125" s="17" t="n"/>
    </row>
    <row r="126">
      <c r="A126" s="16" t="n"/>
      <c r="B126" s="16" t="n"/>
      <c r="C126" s="16" t="n"/>
      <c r="D126" s="16" t="n"/>
      <c r="E126" s="16" t="n"/>
      <c r="F126" s="16" t="n"/>
      <c r="G126" s="17" t="n"/>
      <c r="H126" s="17" t="n"/>
      <c r="I126" s="17" t="n"/>
      <c r="J126" s="16" t="n"/>
      <c r="K126" s="16" t="n"/>
      <c r="L126" s="16" t="n"/>
      <c r="M126" s="17" t="n"/>
      <c r="N126" s="16" t="n"/>
      <c r="O126" s="17" t="n"/>
      <c r="P126" s="16" t="n"/>
      <c r="Q126" s="17" t="n"/>
      <c r="R126" s="16" t="n"/>
      <c r="S126" s="17" t="n"/>
      <c r="T126" s="17" t="n"/>
      <c r="U126" s="16" t="n"/>
      <c r="V126" s="18" t="n"/>
      <c r="W126" s="18" t="n"/>
      <c r="X126" s="19">
        <f>IF($A126="","",IF(OR($V126="",$V126=0),"No aplica",IF($W126="","Pendiente",IF($W126&gt;=$V126,"Pagada","Parcial"))))</f>
        <v/>
      </c>
      <c r="Y126" s="19">
        <f>IF($A126="","",IF(COUNTIFS(Documentación!$B$5:$B$304,$A126,Documentación!$D$5:$D$304,"Sí")=0,"Sin requisitos cargados",IF(COUNTIFS(Documentación!$B$5:$B$304,$A126,Documentación!$D$5:$D$304,"Sí",Documentación!$K$5:$K$304,"&lt;&gt;Validado")=0,"Completa","Pendiente")))</f>
        <v/>
      </c>
      <c r="Z126" s="20">
        <f>IF(OR($A126="",$G126=""),"",$G126-'Instrucciones'!$B$4)</f>
        <v/>
      </c>
      <c r="AA126" s="20">
        <f>IF(OR($A126="",$T126=""),"",$T126-'Instrucciones'!$B$4)</f>
        <v/>
      </c>
      <c r="AB126" s="19">
        <f>IF($A126="","",IF($AC126&lt;&gt;"Correcto","Revisar datos",IF($L126="Cancelada","Cancelado",IF($P126="Denegado","Denegado",IF(AND($P126="Aprobado",$T126&lt;&gt;"",$T126&lt;'Instrucciones'!$B$4,$H126&gt;='Instrucciones'!$B$4),"Permiso vencido",IF(AND($P126="Pendiente",$G126&lt;'Instrucciones'!$B$4,$H126&gt;='Instrucciones'!$B$4),"Rodaje sin aprobación",IF(AND($P126="Pendiente",$G126&gt;='Instrucciones'!$B$4,$Z126&lt;='Instrucciones'!$B$5),"Aprobación urgente",IF(AND($P126="Aprobado",$Y126="Pendiente"),"Documentación pendiente",IF(AND($P126="Aprobado",OR($X126="Pendiente",$X126="Parcial")),"Tasa pendiente",IF(AND($P126="Aprobado",$AA126&gt;=0,$AA126&lt;='Instrucciones'!$B$5),"Vence pronto",IF($H126&lt;'Instrucciones'!$B$4,"Rodaje finalizado","Sin alerta")))))))))))</f>
        <v/>
      </c>
      <c r="AC126" s="19">
        <f>IF($A126="","",IF(COUNTIF($A$5:$A$204,$A126)&gt;1,"ID duplicado",IF(OR($B126="",$C126="",$D126="",$G126="",$H126="",$L126="",$P126=""),"Faltan datos básicos",IF($H126&lt;$G126,"Fechas de rodaje incoherentes",IF(AND($I126&lt;&gt;"",$I126&gt;$G126),"Solicitud posterior al inicio",IF(AND($P126&lt;&gt;"Pendiente",$P126&lt;&gt;"",$Q126=""),"Falta fecha de decisión",IF(AND($P126="Pendiente",$Q126&lt;&gt;""),"Decisión y fecha incoherentes",IF(AND($S126&lt;&gt;"",$T126&lt;&gt;"",$T126&lt;$S126),"Vigencia incoherente",IF(AND($P126="Aprobado",OR($S126="",$T126="")),"Falta vigencia",IF(AND($P126="Aprobado",$S126&lt;&gt;"",$T126&lt;&gt;"",OR($G126&lt;$S126,$H126&gt;$T126)),"Rodaje fuera de vigencia",IF(AND($V126&lt;&gt;"",$W126&gt;$V126),"Pago superior a la previsión","Correcto"))))))))))</f>
        <v/>
      </c>
      <c r="AD126" s="16" t="n"/>
      <c r="AE126" s="17" t="n"/>
    </row>
    <row r="127">
      <c r="A127" s="16" t="n"/>
      <c r="B127" s="16" t="n"/>
      <c r="C127" s="16" t="n"/>
      <c r="D127" s="16" t="n"/>
      <c r="E127" s="16" t="n"/>
      <c r="F127" s="16" t="n"/>
      <c r="G127" s="17" t="n"/>
      <c r="H127" s="17" t="n"/>
      <c r="I127" s="17" t="n"/>
      <c r="J127" s="16" t="n"/>
      <c r="K127" s="16" t="n"/>
      <c r="L127" s="16" t="n"/>
      <c r="M127" s="17" t="n"/>
      <c r="N127" s="16" t="n"/>
      <c r="O127" s="17" t="n"/>
      <c r="P127" s="16" t="n"/>
      <c r="Q127" s="17" t="n"/>
      <c r="R127" s="16" t="n"/>
      <c r="S127" s="17" t="n"/>
      <c r="T127" s="17" t="n"/>
      <c r="U127" s="16" t="n"/>
      <c r="V127" s="18" t="n"/>
      <c r="W127" s="18" t="n"/>
      <c r="X127" s="19">
        <f>IF($A127="","",IF(OR($V127="",$V127=0),"No aplica",IF($W127="","Pendiente",IF($W127&gt;=$V127,"Pagada","Parcial"))))</f>
        <v/>
      </c>
      <c r="Y127" s="19">
        <f>IF($A127="","",IF(COUNTIFS(Documentación!$B$5:$B$304,$A127,Documentación!$D$5:$D$304,"Sí")=0,"Sin requisitos cargados",IF(COUNTIFS(Documentación!$B$5:$B$304,$A127,Documentación!$D$5:$D$304,"Sí",Documentación!$K$5:$K$304,"&lt;&gt;Validado")=0,"Completa","Pendiente")))</f>
        <v/>
      </c>
      <c r="Z127" s="20">
        <f>IF(OR($A127="",$G127=""),"",$G127-'Instrucciones'!$B$4)</f>
        <v/>
      </c>
      <c r="AA127" s="20">
        <f>IF(OR($A127="",$T127=""),"",$T127-'Instrucciones'!$B$4)</f>
        <v/>
      </c>
      <c r="AB127" s="19">
        <f>IF($A127="","",IF($AC127&lt;&gt;"Correcto","Revisar datos",IF($L127="Cancelada","Cancelado",IF($P127="Denegado","Denegado",IF(AND($P127="Aprobado",$T127&lt;&gt;"",$T127&lt;'Instrucciones'!$B$4,$H127&gt;='Instrucciones'!$B$4),"Permiso vencido",IF(AND($P127="Pendiente",$G127&lt;'Instrucciones'!$B$4,$H127&gt;='Instrucciones'!$B$4),"Rodaje sin aprobación",IF(AND($P127="Pendiente",$G127&gt;='Instrucciones'!$B$4,$Z127&lt;='Instrucciones'!$B$5),"Aprobación urgente",IF(AND($P127="Aprobado",$Y127="Pendiente"),"Documentación pendiente",IF(AND($P127="Aprobado",OR($X127="Pendiente",$X127="Parcial")),"Tasa pendiente",IF(AND($P127="Aprobado",$AA127&gt;=0,$AA127&lt;='Instrucciones'!$B$5),"Vence pronto",IF($H127&lt;'Instrucciones'!$B$4,"Rodaje finalizado","Sin alerta")))))))))))</f>
        <v/>
      </c>
      <c r="AC127" s="19">
        <f>IF($A127="","",IF(COUNTIF($A$5:$A$204,$A127)&gt;1,"ID duplicado",IF(OR($B127="",$C127="",$D127="",$G127="",$H127="",$L127="",$P127=""),"Faltan datos básicos",IF($H127&lt;$G127,"Fechas de rodaje incoherentes",IF(AND($I127&lt;&gt;"",$I127&gt;$G127),"Solicitud posterior al inicio",IF(AND($P127&lt;&gt;"Pendiente",$P127&lt;&gt;"",$Q127=""),"Falta fecha de decisión",IF(AND($P127="Pendiente",$Q127&lt;&gt;""),"Decisión y fecha incoherentes",IF(AND($S127&lt;&gt;"",$T127&lt;&gt;"",$T127&lt;$S127),"Vigencia incoherente",IF(AND($P127="Aprobado",OR($S127="",$T127="")),"Falta vigencia",IF(AND($P127="Aprobado",$S127&lt;&gt;"",$T127&lt;&gt;"",OR($G127&lt;$S127,$H127&gt;$T127)),"Rodaje fuera de vigencia",IF(AND($V127&lt;&gt;"",$W127&gt;$V127),"Pago superior a la previsión","Correcto"))))))))))</f>
        <v/>
      </c>
      <c r="AD127" s="16" t="n"/>
      <c r="AE127" s="17" t="n"/>
    </row>
    <row r="128">
      <c r="A128" s="16" t="n"/>
      <c r="B128" s="16" t="n"/>
      <c r="C128" s="16" t="n"/>
      <c r="D128" s="16" t="n"/>
      <c r="E128" s="16" t="n"/>
      <c r="F128" s="16" t="n"/>
      <c r="G128" s="17" t="n"/>
      <c r="H128" s="17" t="n"/>
      <c r="I128" s="17" t="n"/>
      <c r="J128" s="16" t="n"/>
      <c r="K128" s="16" t="n"/>
      <c r="L128" s="16" t="n"/>
      <c r="M128" s="17" t="n"/>
      <c r="N128" s="16" t="n"/>
      <c r="O128" s="17" t="n"/>
      <c r="P128" s="16" t="n"/>
      <c r="Q128" s="17" t="n"/>
      <c r="R128" s="16" t="n"/>
      <c r="S128" s="17" t="n"/>
      <c r="T128" s="17" t="n"/>
      <c r="U128" s="16" t="n"/>
      <c r="V128" s="18" t="n"/>
      <c r="W128" s="18" t="n"/>
      <c r="X128" s="19">
        <f>IF($A128="","",IF(OR($V128="",$V128=0),"No aplica",IF($W128="","Pendiente",IF($W128&gt;=$V128,"Pagada","Parcial"))))</f>
        <v/>
      </c>
      <c r="Y128" s="19">
        <f>IF($A128="","",IF(COUNTIFS(Documentación!$B$5:$B$304,$A128,Documentación!$D$5:$D$304,"Sí")=0,"Sin requisitos cargados",IF(COUNTIFS(Documentación!$B$5:$B$304,$A128,Documentación!$D$5:$D$304,"Sí",Documentación!$K$5:$K$304,"&lt;&gt;Validado")=0,"Completa","Pendiente")))</f>
        <v/>
      </c>
      <c r="Z128" s="20">
        <f>IF(OR($A128="",$G128=""),"",$G128-'Instrucciones'!$B$4)</f>
        <v/>
      </c>
      <c r="AA128" s="20">
        <f>IF(OR($A128="",$T128=""),"",$T128-'Instrucciones'!$B$4)</f>
        <v/>
      </c>
      <c r="AB128" s="19">
        <f>IF($A128="","",IF($AC128&lt;&gt;"Correcto","Revisar datos",IF($L128="Cancelada","Cancelado",IF($P128="Denegado","Denegado",IF(AND($P128="Aprobado",$T128&lt;&gt;"",$T128&lt;'Instrucciones'!$B$4,$H128&gt;='Instrucciones'!$B$4),"Permiso vencido",IF(AND($P128="Pendiente",$G128&lt;'Instrucciones'!$B$4,$H128&gt;='Instrucciones'!$B$4),"Rodaje sin aprobación",IF(AND($P128="Pendiente",$G128&gt;='Instrucciones'!$B$4,$Z128&lt;='Instrucciones'!$B$5),"Aprobación urgente",IF(AND($P128="Aprobado",$Y128="Pendiente"),"Documentación pendiente",IF(AND($P128="Aprobado",OR($X128="Pendiente",$X128="Parcial")),"Tasa pendiente",IF(AND($P128="Aprobado",$AA128&gt;=0,$AA128&lt;='Instrucciones'!$B$5),"Vence pronto",IF($H128&lt;'Instrucciones'!$B$4,"Rodaje finalizado","Sin alerta")))))))))))</f>
        <v/>
      </c>
      <c r="AC128" s="19">
        <f>IF($A128="","",IF(COUNTIF($A$5:$A$204,$A128)&gt;1,"ID duplicado",IF(OR($B128="",$C128="",$D128="",$G128="",$H128="",$L128="",$P128=""),"Faltan datos básicos",IF($H128&lt;$G128,"Fechas de rodaje incoherentes",IF(AND($I128&lt;&gt;"",$I128&gt;$G128),"Solicitud posterior al inicio",IF(AND($P128&lt;&gt;"Pendiente",$P128&lt;&gt;"",$Q128=""),"Falta fecha de decisión",IF(AND($P128="Pendiente",$Q128&lt;&gt;""),"Decisión y fecha incoherentes",IF(AND($S128&lt;&gt;"",$T128&lt;&gt;"",$T128&lt;$S128),"Vigencia incoherente",IF(AND($P128="Aprobado",OR($S128="",$T128="")),"Falta vigencia",IF(AND($P128="Aprobado",$S128&lt;&gt;"",$T128&lt;&gt;"",OR($G128&lt;$S128,$H128&gt;$T128)),"Rodaje fuera de vigencia",IF(AND($V128&lt;&gt;"",$W128&gt;$V128),"Pago superior a la previsión","Correcto"))))))))))</f>
        <v/>
      </c>
      <c r="AD128" s="16" t="n"/>
      <c r="AE128" s="17" t="n"/>
    </row>
    <row r="129">
      <c r="A129" s="16" t="n"/>
      <c r="B129" s="16" t="n"/>
      <c r="C129" s="16" t="n"/>
      <c r="D129" s="16" t="n"/>
      <c r="E129" s="16" t="n"/>
      <c r="F129" s="16" t="n"/>
      <c r="G129" s="17" t="n"/>
      <c r="H129" s="17" t="n"/>
      <c r="I129" s="17" t="n"/>
      <c r="J129" s="16" t="n"/>
      <c r="K129" s="16" t="n"/>
      <c r="L129" s="16" t="n"/>
      <c r="M129" s="17" t="n"/>
      <c r="N129" s="16" t="n"/>
      <c r="O129" s="17" t="n"/>
      <c r="P129" s="16" t="n"/>
      <c r="Q129" s="17" t="n"/>
      <c r="R129" s="16" t="n"/>
      <c r="S129" s="17" t="n"/>
      <c r="T129" s="17" t="n"/>
      <c r="U129" s="16" t="n"/>
      <c r="V129" s="18" t="n"/>
      <c r="W129" s="18" t="n"/>
      <c r="X129" s="19">
        <f>IF($A129="","",IF(OR($V129="",$V129=0),"No aplica",IF($W129="","Pendiente",IF($W129&gt;=$V129,"Pagada","Parcial"))))</f>
        <v/>
      </c>
      <c r="Y129" s="19">
        <f>IF($A129="","",IF(COUNTIFS(Documentación!$B$5:$B$304,$A129,Documentación!$D$5:$D$304,"Sí")=0,"Sin requisitos cargados",IF(COUNTIFS(Documentación!$B$5:$B$304,$A129,Documentación!$D$5:$D$304,"Sí",Documentación!$K$5:$K$304,"&lt;&gt;Validado")=0,"Completa","Pendiente")))</f>
        <v/>
      </c>
      <c r="Z129" s="20">
        <f>IF(OR($A129="",$G129=""),"",$G129-'Instrucciones'!$B$4)</f>
        <v/>
      </c>
      <c r="AA129" s="20">
        <f>IF(OR($A129="",$T129=""),"",$T129-'Instrucciones'!$B$4)</f>
        <v/>
      </c>
      <c r="AB129" s="19">
        <f>IF($A129="","",IF($AC129&lt;&gt;"Correcto","Revisar datos",IF($L129="Cancelada","Cancelado",IF($P129="Denegado","Denegado",IF(AND($P129="Aprobado",$T129&lt;&gt;"",$T129&lt;'Instrucciones'!$B$4,$H129&gt;='Instrucciones'!$B$4),"Permiso vencido",IF(AND($P129="Pendiente",$G129&lt;'Instrucciones'!$B$4,$H129&gt;='Instrucciones'!$B$4),"Rodaje sin aprobación",IF(AND($P129="Pendiente",$G129&gt;='Instrucciones'!$B$4,$Z129&lt;='Instrucciones'!$B$5),"Aprobación urgente",IF(AND($P129="Aprobado",$Y129="Pendiente"),"Documentación pendiente",IF(AND($P129="Aprobado",OR($X129="Pendiente",$X129="Parcial")),"Tasa pendiente",IF(AND($P129="Aprobado",$AA129&gt;=0,$AA129&lt;='Instrucciones'!$B$5),"Vence pronto",IF($H129&lt;'Instrucciones'!$B$4,"Rodaje finalizado","Sin alerta")))))))))))</f>
        <v/>
      </c>
      <c r="AC129" s="19">
        <f>IF($A129="","",IF(COUNTIF($A$5:$A$204,$A129)&gt;1,"ID duplicado",IF(OR($B129="",$C129="",$D129="",$G129="",$H129="",$L129="",$P129=""),"Faltan datos básicos",IF($H129&lt;$G129,"Fechas de rodaje incoherentes",IF(AND($I129&lt;&gt;"",$I129&gt;$G129),"Solicitud posterior al inicio",IF(AND($P129&lt;&gt;"Pendiente",$P129&lt;&gt;"",$Q129=""),"Falta fecha de decisión",IF(AND($P129="Pendiente",$Q129&lt;&gt;""),"Decisión y fecha incoherentes",IF(AND($S129&lt;&gt;"",$T129&lt;&gt;"",$T129&lt;$S129),"Vigencia incoherente",IF(AND($P129="Aprobado",OR($S129="",$T129="")),"Falta vigencia",IF(AND($P129="Aprobado",$S129&lt;&gt;"",$T129&lt;&gt;"",OR($G129&lt;$S129,$H129&gt;$T129)),"Rodaje fuera de vigencia",IF(AND($V129&lt;&gt;"",$W129&gt;$V129),"Pago superior a la previsión","Correcto"))))))))))</f>
        <v/>
      </c>
      <c r="AD129" s="16" t="n"/>
      <c r="AE129" s="17" t="n"/>
    </row>
    <row r="130">
      <c r="A130" s="16" t="n"/>
      <c r="B130" s="16" t="n"/>
      <c r="C130" s="16" t="n"/>
      <c r="D130" s="16" t="n"/>
      <c r="E130" s="16" t="n"/>
      <c r="F130" s="16" t="n"/>
      <c r="G130" s="17" t="n"/>
      <c r="H130" s="17" t="n"/>
      <c r="I130" s="17" t="n"/>
      <c r="J130" s="16" t="n"/>
      <c r="K130" s="16" t="n"/>
      <c r="L130" s="16" t="n"/>
      <c r="M130" s="17" t="n"/>
      <c r="N130" s="16" t="n"/>
      <c r="O130" s="17" t="n"/>
      <c r="P130" s="16" t="n"/>
      <c r="Q130" s="17" t="n"/>
      <c r="R130" s="16" t="n"/>
      <c r="S130" s="17" t="n"/>
      <c r="T130" s="17" t="n"/>
      <c r="U130" s="16" t="n"/>
      <c r="V130" s="18" t="n"/>
      <c r="W130" s="18" t="n"/>
      <c r="X130" s="19">
        <f>IF($A130="","",IF(OR($V130="",$V130=0),"No aplica",IF($W130="","Pendiente",IF($W130&gt;=$V130,"Pagada","Parcial"))))</f>
        <v/>
      </c>
      <c r="Y130" s="19">
        <f>IF($A130="","",IF(COUNTIFS(Documentación!$B$5:$B$304,$A130,Documentación!$D$5:$D$304,"Sí")=0,"Sin requisitos cargados",IF(COUNTIFS(Documentación!$B$5:$B$304,$A130,Documentación!$D$5:$D$304,"Sí",Documentación!$K$5:$K$304,"&lt;&gt;Validado")=0,"Completa","Pendiente")))</f>
        <v/>
      </c>
      <c r="Z130" s="20">
        <f>IF(OR($A130="",$G130=""),"",$G130-'Instrucciones'!$B$4)</f>
        <v/>
      </c>
      <c r="AA130" s="20">
        <f>IF(OR($A130="",$T130=""),"",$T130-'Instrucciones'!$B$4)</f>
        <v/>
      </c>
      <c r="AB130" s="19">
        <f>IF($A130="","",IF($AC130&lt;&gt;"Correcto","Revisar datos",IF($L130="Cancelada","Cancelado",IF($P130="Denegado","Denegado",IF(AND($P130="Aprobado",$T130&lt;&gt;"",$T130&lt;'Instrucciones'!$B$4,$H130&gt;='Instrucciones'!$B$4),"Permiso vencido",IF(AND($P130="Pendiente",$G130&lt;'Instrucciones'!$B$4,$H130&gt;='Instrucciones'!$B$4),"Rodaje sin aprobación",IF(AND($P130="Pendiente",$G130&gt;='Instrucciones'!$B$4,$Z130&lt;='Instrucciones'!$B$5),"Aprobación urgente",IF(AND($P130="Aprobado",$Y130="Pendiente"),"Documentación pendiente",IF(AND($P130="Aprobado",OR($X130="Pendiente",$X130="Parcial")),"Tasa pendiente",IF(AND($P130="Aprobado",$AA130&gt;=0,$AA130&lt;='Instrucciones'!$B$5),"Vence pronto",IF($H130&lt;'Instrucciones'!$B$4,"Rodaje finalizado","Sin alerta")))))))))))</f>
        <v/>
      </c>
      <c r="AC130" s="19">
        <f>IF($A130="","",IF(COUNTIF($A$5:$A$204,$A130)&gt;1,"ID duplicado",IF(OR($B130="",$C130="",$D130="",$G130="",$H130="",$L130="",$P130=""),"Faltan datos básicos",IF($H130&lt;$G130,"Fechas de rodaje incoherentes",IF(AND($I130&lt;&gt;"",$I130&gt;$G130),"Solicitud posterior al inicio",IF(AND($P130&lt;&gt;"Pendiente",$P130&lt;&gt;"",$Q130=""),"Falta fecha de decisión",IF(AND($P130="Pendiente",$Q130&lt;&gt;""),"Decisión y fecha incoherentes",IF(AND($S130&lt;&gt;"",$T130&lt;&gt;"",$T130&lt;$S130),"Vigencia incoherente",IF(AND($P130="Aprobado",OR($S130="",$T130="")),"Falta vigencia",IF(AND($P130="Aprobado",$S130&lt;&gt;"",$T130&lt;&gt;"",OR($G130&lt;$S130,$H130&gt;$T130)),"Rodaje fuera de vigencia",IF(AND($V130&lt;&gt;"",$W130&gt;$V130),"Pago superior a la previsión","Correcto"))))))))))</f>
        <v/>
      </c>
      <c r="AD130" s="16" t="n"/>
      <c r="AE130" s="17" t="n"/>
    </row>
    <row r="131">
      <c r="A131" s="16" t="n"/>
      <c r="B131" s="16" t="n"/>
      <c r="C131" s="16" t="n"/>
      <c r="D131" s="16" t="n"/>
      <c r="E131" s="16" t="n"/>
      <c r="F131" s="16" t="n"/>
      <c r="G131" s="17" t="n"/>
      <c r="H131" s="17" t="n"/>
      <c r="I131" s="17" t="n"/>
      <c r="J131" s="16" t="n"/>
      <c r="K131" s="16" t="n"/>
      <c r="L131" s="16" t="n"/>
      <c r="M131" s="17" t="n"/>
      <c r="N131" s="16" t="n"/>
      <c r="O131" s="17" t="n"/>
      <c r="P131" s="16" t="n"/>
      <c r="Q131" s="17" t="n"/>
      <c r="R131" s="16" t="n"/>
      <c r="S131" s="17" t="n"/>
      <c r="T131" s="17" t="n"/>
      <c r="U131" s="16" t="n"/>
      <c r="V131" s="18" t="n"/>
      <c r="W131" s="18" t="n"/>
      <c r="X131" s="19">
        <f>IF($A131="","",IF(OR($V131="",$V131=0),"No aplica",IF($W131="","Pendiente",IF($W131&gt;=$V131,"Pagada","Parcial"))))</f>
        <v/>
      </c>
      <c r="Y131" s="19">
        <f>IF($A131="","",IF(COUNTIFS(Documentación!$B$5:$B$304,$A131,Documentación!$D$5:$D$304,"Sí")=0,"Sin requisitos cargados",IF(COUNTIFS(Documentación!$B$5:$B$304,$A131,Documentación!$D$5:$D$304,"Sí",Documentación!$K$5:$K$304,"&lt;&gt;Validado")=0,"Completa","Pendiente")))</f>
        <v/>
      </c>
      <c r="Z131" s="20">
        <f>IF(OR($A131="",$G131=""),"",$G131-'Instrucciones'!$B$4)</f>
        <v/>
      </c>
      <c r="AA131" s="20">
        <f>IF(OR($A131="",$T131=""),"",$T131-'Instrucciones'!$B$4)</f>
        <v/>
      </c>
      <c r="AB131" s="19">
        <f>IF($A131="","",IF($AC131&lt;&gt;"Correcto","Revisar datos",IF($L131="Cancelada","Cancelado",IF($P131="Denegado","Denegado",IF(AND($P131="Aprobado",$T131&lt;&gt;"",$T131&lt;'Instrucciones'!$B$4,$H131&gt;='Instrucciones'!$B$4),"Permiso vencido",IF(AND($P131="Pendiente",$G131&lt;'Instrucciones'!$B$4,$H131&gt;='Instrucciones'!$B$4),"Rodaje sin aprobación",IF(AND($P131="Pendiente",$G131&gt;='Instrucciones'!$B$4,$Z131&lt;='Instrucciones'!$B$5),"Aprobación urgente",IF(AND($P131="Aprobado",$Y131="Pendiente"),"Documentación pendiente",IF(AND($P131="Aprobado",OR($X131="Pendiente",$X131="Parcial")),"Tasa pendiente",IF(AND($P131="Aprobado",$AA131&gt;=0,$AA131&lt;='Instrucciones'!$B$5),"Vence pronto",IF($H131&lt;'Instrucciones'!$B$4,"Rodaje finalizado","Sin alerta")))))))))))</f>
        <v/>
      </c>
      <c r="AC131" s="19">
        <f>IF($A131="","",IF(COUNTIF($A$5:$A$204,$A131)&gt;1,"ID duplicado",IF(OR($B131="",$C131="",$D131="",$G131="",$H131="",$L131="",$P131=""),"Faltan datos básicos",IF($H131&lt;$G131,"Fechas de rodaje incoherentes",IF(AND($I131&lt;&gt;"",$I131&gt;$G131),"Solicitud posterior al inicio",IF(AND($P131&lt;&gt;"Pendiente",$P131&lt;&gt;"",$Q131=""),"Falta fecha de decisión",IF(AND($P131="Pendiente",$Q131&lt;&gt;""),"Decisión y fecha incoherentes",IF(AND($S131&lt;&gt;"",$T131&lt;&gt;"",$T131&lt;$S131),"Vigencia incoherente",IF(AND($P131="Aprobado",OR($S131="",$T131="")),"Falta vigencia",IF(AND($P131="Aprobado",$S131&lt;&gt;"",$T131&lt;&gt;"",OR($G131&lt;$S131,$H131&gt;$T131)),"Rodaje fuera de vigencia",IF(AND($V131&lt;&gt;"",$W131&gt;$V131),"Pago superior a la previsión","Correcto"))))))))))</f>
        <v/>
      </c>
      <c r="AD131" s="16" t="n"/>
      <c r="AE131" s="17" t="n"/>
    </row>
    <row r="132">
      <c r="A132" s="16" t="n"/>
      <c r="B132" s="16" t="n"/>
      <c r="C132" s="16" t="n"/>
      <c r="D132" s="16" t="n"/>
      <c r="E132" s="16" t="n"/>
      <c r="F132" s="16" t="n"/>
      <c r="G132" s="17" t="n"/>
      <c r="H132" s="17" t="n"/>
      <c r="I132" s="17" t="n"/>
      <c r="J132" s="16" t="n"/>
      <c r="K132" s="16" t="n"/>
      <c r="L132" s="16" t="n"/>
      <c r="M132" s="17" t="n"/>
      <c r="N132" s="16" t="n"/>
      <c r="O132" s="17" t="n"/>
      <c r="P132" s="16" t="n"/>
      <c r="Q132" s="17" t="n"/>
      <c r="R132" s="16" t="n"/>
      <c r="S132" s="17" t="n"/>
      <c r="T132" s="17" t="n"/>
      <c r="U132" s="16" t="n"/>
      <c r="V132" s="18" t="n"/>
      <c r="W132" s="18" t="n"/>
      <c r="X132" s="19">
        <f>IF($A132="","",IF(OR($V132="",$V132=0),"No aplica",IF($W132="","Pendiente",IF($W132&gt;=$V132,"Pagada","Parcial"))))</f>
        <v/>
      </c>
      <c r="Y132" s="19">
        <f>IF($A132="","",IF(COUNTIFS(Documentación!$B$5:$B$304,$A132,Documentación!$D$5:$D$304,"Sí")=0,"Sin requisitos cargados",IF(COUNTIFS(Documentación!$B$5:$B$304,$A132,Documentación!$D$5:$D$304,"Sí",Documentación!$K$5:$K$304,"&lt;&gt;Validado")=0,"Completa","Pendiente")))</f>
        <v/>
      </c>
      <c r="Z132" s="20">
        <f>IF(OR($A132="",$G132=""),"",$G132-'Instrucciones'!$B$4)</f>
        <v/>
      </c>
      <c r="AA132" s="20">
        <f>IF(OR($A132="",$T132=""),"",$T132-'Instrucciones'!$B$4)</f>
        <v/>
      </c>
      <c r="AB132" s="19">
        <f>IF($A132="","",IF($AC132&lt;&gt;"Correcto","Revisar datos",IF($L132="Cancelada","Cancelado",IF($P132="Denegado","Denegado",IF(AND($P132="Aprobado",$T132&lt;&gt;"",$T132&lt;'Instrucciones'!$B$4,$H132&gt;='Instrucciones'!$B$4),"Permiso vencido",IF(AND($P132="Pendiente",$G132&lt;'Instrucciones'!$B$4,$H132&gt;='Instrucciones'!$B$4),"Rodaje sin aprobación",IF(AND($P132="Pendiente",$G132&gt;='Instrucciones'!$B$4,$Z132&lt;='Instrucciones'!$B$5),"Aprobación urgente",IF(AND($P132="Aprobado",$Y132="Pendiente"),"Documentación pendiente",IF(AND($P132="Aprobado",OR($X132="Pendiente",$X132="Parcial")),"Tasa pendiente",IF(AND($P132="Aprobado",$AA132&gt;=0,$AA132&lt;='Instrucciones'!$B$5),"Vence pronto",IF($H132&lt;'Instrucciones'!$B$4,"Rodaje finalizado","Sin alerta")))))))))))</f>
        <v/>
      </c>
      <c r="AC132" s="19">
        <f>IF($A132="","",IF(COUNTIF($A$5:$A$204,$A132)&gt;1,"ID duplicado",IF(OR($B132="",$C132="",$D132="",$G132="",$H132="",$L132="",$P132=""),"Faltan datos básicos",IF($H132&lt;$G132,"Fechas de rodaje incoherentes",IF(AND($I132&lt;&gt;"",$I132&gt;$G132),"Solicitud posterior al inicio",IF(AND($P132&lt;&gt;"Pendiente",$P132&lt;&gt;"",$Q132=""),"Falta fecha de decisión",IF(AND($P132="Pendiente",$Q132&lt;&gt;""),"Decisión y fecha incoherentes",IF(AND($S132&lt;&gt;"",$T132&lt;&gt;"",$T132&lt;$S132),"Vigencia incoherente",IF(AND($P132="Aprobado",OR($S132="",$T132="")),"Falta vigencia",IF(AND($P132="Aprobado",$S132&lt;&gt;"",$T132&lt;&gt;"",OR($G132&lt;$S132,$H132&gt;$T132)),"Rodaje fuera de vigencia",IF(AND($V132&lt;&gt;"",$W132&gt;$V132),"Pago superior a la previsión","Correcto"))))))))))</f>
        <v/>
      </c>
      <c r="AD132" s="16" t="n"/>
      <c r="AE132" s="17" t="n"/>
    </row>
    <row r="133">
      <c r="A133" s="16" t="n"/>
      <c r="B133" s="16" t="n"/>
      <c r="C133" s="16" t="n"/>
      <c r="D133" s="16" t="n"/>
      <c r="E133" s="16" t="n"/>
      <c r="F133" s="16" t="n"/>
      <c r="G133" s="17" t="n"/>
      <c r="H133" s="17" t="n"/>
      <c r="I133" s="17" t="n"/>
      <c r="J133" s="16" t="n"/>
      <c r="K133" s="16" t="n"/>
      <c r="L133" s="16" t="n"/>
      <c r="M133" s="17" t="n"/>
      <c r="N133" s="16" t="n"/>
      <c r="O133" s="17" t="n"/>
      <c r="P133" s="16" t="n"/>
      <c r="Q133" s="17" t="n"/>
      <c r="R133" s="16" t="n"/>
      <c r="S133" s="17" t="n"/>
      <c r="T133" s="17" t="n"/>
      <c r="U133" s="16" t="n"/>
      <c r="V133" s="18" t="n"/>
      <c r="W133" s="18" t="n"/>
      <c r="X133" s="19">
        <f>IF($A133="","",IF(OR($V133="",$V133=0),"No aplica",IF($W133="","Pendiente",IF($W133&gt;=$V133,"Pagada","Parcial"))))</f>
        <v/>
      </c>
      <c r="Y133" s="19">
        <f>IF($A133="","",IF(COUNTIFS(Documentación!$B$5:$B$304,$A133,Documentación!$D$5:$D$304,"Sí")=0,"Sin requisitos cargados",IF(COUNTIFS(Documentación!$B$5:$B$304,$A133,Documentación!$D$5:$D$304,"Sí",Documentación!$K$5:$K$304,"&lt;&gt;Validado")=0,"Completa","Pendiente")))</f>
        <v/>
      </c>
      <c r="Z133" s="20">
        <f>IF(OR($A133="",$G133=""),"",$G133-'Instrucciones'!$B$4)</f>
        <v/>
      </c>
      <c r="AA133" s="20">
        <f>IF(OR($A133="",$T133=""),"",$T133-'Instrucciones'!$B$4)</f>
        <v/>
      </c>
      <c r="AB133" s="19">
        <f>IF($A133="","",IF($AC133&lt;&gt;"Correcto","Revisar datos",IF($L133="Cancelada","Cancelado",IF($P133="Denegado","Denegado",IF(AND($P133="Aprobado",$T133&lt;&gt;"",$T133&lt;'Instrucciones'!$B$4,$H133&gt;='Instrucciones'!$B$4),"Permiso vencido",IF(AND($P133="Pendiente",$G133&lt;'Instrucciones'!$B$4,$H133&gt;='Instrucciones'!$B$4),"Rodaje sin aprobación",IF(AND($P133="Pendiente",$G133&gt;='Instrucciones'!$B$4,$Z133&lt;='Instrucciones'!$B$5),"Aprobación urgente",IF(AND($P133="Aprobado",$Y133="Pendiente"),"Documentación pendiente",IF(AND($P133="Aprobado",OR($X133="Pendiente",$X133="Parcial")),"Tasa pendiente",IF(AND($P133="Aprobado",$AA133&gt;=0,$AA133&lt;='Instrucciones'!$B$5),"Vence pronto",IF($H133&lt;'Instrucciones'!$B$4,"Rodaje finalizado","Sin alerta")))))))))))</f>
        <v/>
      </c>
      <c r="AC133" s="19">
        <f>IF($A133="","",IF(COUNTIF($A$5:$A$204,$A133)&gt;1,"ID duplicado",IF(OR($B133="",$C133="",$D133="",$G133="",$H133="",$L133="",$P133=""),"Faltan datos básicos",IF($H133&lt;$G133,"Fechas de rodaje incoherentes",IF(AND($I133&lt;&gt;"",$I133&gt;$G133),"Solicitud posterior al inicio",IF(AND($P133&lt;&gt;"Pendiente",$P133&lt;&gt;"",$Q133=""),"Falta fecha de decisión",IF(AND($P133="Pendiente",$Q133&lt;&gt;""),"Decisión y fecha incoherentes",IF(AND($S133&lt;&gt;"",$T133&lt;&gt;"",$T133&lt;$S133),"Vigencia incoherente",IF(AND($P133="Aprobado",OR($S133="",$T133="")),"Falta vigencia",IF(AND($P133="Aprobado",$S133&lt;&gt;"",$T133&lt;&gt;"",OR($G133&lt;$S133,$H133&gt;$T133)),"Rodaje fuera de vigencia",IF(AND($V133&lt;&gt;"",$W133&gt;$V133),"Pago superior a la previsión","Correcto"))))))))))</f>
        <v/>
      </c>
      <c r="AD133" s="16" t="n"/>
      <c r="AE133" s="17" t="n"/>
    </row>
    <row r="134">
      <c r="A134" s="16" t="n"/>
      <c r="B134" s="16" t="n"/>
      <c r="C134" s="16" t="n"/>
      <c r="D134" s="16" t="n"/>
      <c r="E134" s="16" t="n"/>
      <c r="F134" s="16" t="n"/>
      <c r="G134" s="17" t="n"/>
      <c r="H134" s="17" t="n"/>
      <c r="I134" s="17" t="n"/>
      <c r="J134" s="16" t="n"/>
      <c r="K134" s="16" t="n"/>
      <c r="L134" s="16" t="n"/>
      <c r="M134" s="17" t="n"/>
      <c r="N134" s="16" t="n"/>
      <c r="O134" s="17" t="n"/>
      <c r="P134" s="16" t="n"/>
      <c r="Q134" s="17" t="n"/>
      <c r="R134" s="16" t="n"/>
      <c r="S134" s="17" t="n"/>
      <c r="T134" s="17" t="n"/>
      <c r="U134" s="16" t="n"/>
      <c r="V134" s="18" t="n"/>
      <c r="W134" s="18" t="n"/>
      <c r="X134" s="19">
        <f>IF($A134="","",IF(OR($V134="",$V134=0),"No aplica",IF($W134="","Pendiente",IF($W134&gt;=$V134,"Pagada","Parcial"))))</f>
        <v/>
      </c>
      <c r="Y134" s="19">
        <f>IF($A134="","",IF(COUNTIFS(Documentación!$B$5:$B$304,$A134,Documentación!$D$5:$D$304,"Sí")=0,"Sin requisitos cargados",IF(COUNTIFS(Documentación!$B$5:$B$304,$A134,Documentación!$D$5:$D$304,"Sí",Documentación!$K$5:$K$304,"&lt;&gt;Validado")=0,"Completa","Pendiente")))</f>
        <v/>
      </c>
      <c r="Z134" s="20">
        <f>IF(OR($A134="",$G134=""),"",$G134-'Instrucciones'!$B$4)</f>
        <v/>
      </c>
      <c r="AA134" s="20">
        <f>IF(OR($A134="",$T134=""),"",$T134-'Instrucciones'!$B$4)</f>
        <v/>
      </c>
      <c r="AB134" s="19">
        <f>IF($A134="","",IF($AC134&lt;&gt;"Correcto","Revisar datos",IF($L134="Cancelada","Cancelado",IF($P134="Denegado","Denegado",IF(AND($P134="Aprobado",$T134&lt;&gt;"",$T134&lt;'Instrucciones'!$B$4,$H134&gt;='Instrucciones'!$B$4),"Permiso vencido",IF(AND($P134="Pendiente",$G134&lt;'Instrucciones'!$B$4,$H134&gt;='Instrucciones'!$B$4),"Rodaje sin aprobación",IF(AND($P134="Pendiente",$G134&gt;='Instrucciones'!$B$4,$Z134&lt;='Instrucciones'!$B$5),"Aprobación urgente",IF(AND($P134="Aprobado",$Y134="Pendiente"),"Documentación pendiente",IF(AND($P134="Aprobado",OR($X134="Pendiente",$X134="Parcial")),"Tasa pendiente",IF(AND($P134="Aprobado",$AA134&gt;=0,$AA134&lt;='Instrucciones'!$B$5),"Vence pronto",IF($H134&lt;'Instrucciones'!$B$4,"Rodaje finalizado","Sin alerta")))))))))))</f>
        <v/>
      </c>
      <c r="AC134" s="19">
        <f>IF($A134="","",IF(COUNTIF($A$5:$A$204,$A134)&gt;1,"ID duplicado",IF(OR($B134="",$C134="",$D134="",$G134="",$H134="",$L134="",$P134=""),"Faltan datos básicos",IF($H134&lt;$G134,"Fechas de rodaje incoherentes",IF(AND($I134&lt;&gt;"",$I134&gt;$G134),"Solicitud posterior al inicio",IF(AND($P134&lt;&gt;"Pendiente",$P134&lt;&gt;"",$Q134=""),"Falta fecha de decisión",IF(AND($P134="Pendiente",$Q134&lt;&gt;""),"Decisión y fecha incoherentes",IF(AND($S134&lt;&gt;"",$T134&lt;&gt;"",$T134&lt;$S134),"Vigencia incoherente",IF(AND($P134="Aprobado",OR($S134="",$T134="")),"Falta vigencia",IF(AND($P134="Aprobado",$S134&lt;&gt;"",$T134&lt;&gt;"",OR($G134&lt;$S134,$H134&gt;$T134)),"Rodaje fuera de vigencia",IF(AND($V134&lt;&gt;"",$W134&gt;$V134),"Pago superior a la previsión","Correcto"))))))))))</f>
        <v/>
      </c>
      <c r="AD134" s="16" t="n"/>
      <c r="AE134" s="17" t="n"/>
    </row>
    <row r="135">
      <c r="A135" s="16" t="n"/>
      <c r="B135" s="16" t="n"/>
      <c r="C135" s="16" t="n"/>
      <c r="D135" s="16" t="n"/>
      <c r="E135" s="16" t="n"/>
      <c r="F135" s="16" t="n"/>
      <c r="G135" s="17" t="n"/>
      <c r="H135" s="17" t="n"/>
      <c r="I135" s="17" t="n"/>
      <c r="J135" s="16" t="n"/>
      <c r="K135" s="16" t="n"/>
      <c r="L135" s="16" t="n"/>
      <c r="M135" s="17" t="n"/>
      <c r="N135" s="16" t="n"/>
      <c r="O135" s="17" t="n"/>
      <c r="P135" s="16" t="n"/>
      <c r="Q135" s="17" t="n"/>
      <c r="R135" s="16" t="n"/>
      <c r="S135" s="17" t="n"/>
      <c r="T135" s="17" t="n"/>
      <c r="U135" s="16" t="n"/>
      <c r="V135" s="18" t="n"/>
      <c r="W135" s="18" t="n"/>
      <c r="X135" s="19">
        <f>IF($A135="","",IF(OR($V135="",$V135=0),"No aplica",IF($W135="","Pendiente",IF($W135&gt;=$V135,"Pagada","Parcial"))))</f>
        <v/>
      </c>
      <c r="Y135" s="19">
        <f>IF($A135="","",IF(COUNTIFS(Documentación!$B$5:$B$304,$A135,Documentación!$D$5:$D$304,"Sí")=0,"Sin requisitos cargados",IF(COUNTIFS(Documentación!$B$5:$B$304,$A135,Documentación!$D$5:$D$304,"Sí",Documentación!$K$5:$K$304,"&lt;&gt;Validado")=0,"Completa","Pendiente")))</f>
        <v/>
      </c>
      <c r="Z135" s="20">
        <f>IF(OR($A135="",$G135=""),"",$G135-'Instrucciones'!$B$4)</f>
        <v/>
      </c>
      <c r="AA135" s="20">
        <f>IF(OR($A135="",$T135=""),"",$T135-'Instrucciones'!$B$4)</f>
        <v/>
      </c>
      <c r="AB135" s="19">
        <f>IF($A135="","",IF($AC135&lt;&gt;"Correcto","Revisar datos",IF($L135="Cancelada","Cancelado",IF($P135="Denegado","Denegado",IF(AND($P135="Aprobado",$T135&lt;&gt;"",$T135&lt;'Instrucciones'!$B$4,$H135&gt;='Instrucciones'!$B$4),"Permiso vencido",IF(AND($P135="Pendiente",$G135&lt;'Instrucciones'!$B$4,$H135&gt;='Instrucciones'!$B$4),"Rodaje sin aprobación",IF(AND($P135="Pendiente",$G135&gt;='Instrucciones'!$B$4,$Z135&lt;='Instrucciones'!$B$5),"Aprobación urgente",IF(AND($P135="Aprobado",$Y135="Pendiente"),"Documentación pendiente",IF(AND($P135="Aprobado",OR($X135="Pendiente",$X135="Parcial")),"Tasa pendiente",IF(AND($P135="Aprobado",$AA135&gt;=0,$AA135&lt;='Instrucciones'!$B$5),"Vence pronto",IF($H135&lt;'Instrucciones'!$B$4,"Rodaje finalizado","Sin alerta")))))))))))</f>
        <v/>
      </c>
      <c r="AC135" s="19">
        <f>IF($A135="","",IF(COUNTIF($A$5:$A$204,$A135)&gt;1,"ID duplicado",IF(OR($B135="",$C135="",$D135="",$G135="",$H135="",$L135="",$P135=""),"Faltan datos básicos",IF($H135&lt;$G135,"Fechas de rodaje incoherentes",IF(AND($I135&lt;&gt;"",$I135&gt;$G135),"Solicitud posterior al inicio",IF(AND($P135&lt;&gt;"Pendiente",$P135&lt;&gt;"",$Q135=""),"Falta fecha de decisión",IF(AND($P135="Pendiente",$Q135&lt;&gt;""),"Decisión y fecha incoherentes",IF(AND($S135&lt;&gt;"",$T135&lt;&gt;"",$T135&lt;$S135),"Vigencia incoherente",IF(AND($P135="Aprobado",OR($S135="",$T135="")),"Falta vigencia",IF(AND($P135="Aprobado",$S135&lt;&gt;"",$T135&lt;&gt;"",OR($G135&lt;$S135,$H135&gt;$T135)),"Rodaje fuera de vigencia",IF(AND($V135&lt;&gt;"",$W135&gt;$V135),"Pago superior a la previsión","Correcto"))))))))))</f>
        <v/>
      </c>
      <c r="AD135" s="16" t="n"/>
      <c r="AE135" s="17" t="n"/>
    </row>
    <row r="136">
      <c r="A136" s="16" t="n"/>
      <c r="B136" s="16" t="n"/>
      <c r="C136" s="16" t="n"/>
      <c r="D136" s="16" t="n"/>
      <c r="E136" s="16" t="n"/>
      <c r="F136" s="16" t="n"/>
      <c r="G136" s="17" t="n"/>
      <c r="H136" s="17" t="n"/>
      <c r="I136" s="17" t="n"/>
      <c r="J136" s="16" t="n"/>
      <c r="K136" s="16" t="n"/>
      <c r="L136" s="16" t="n"/>
      <c r="M136" s="17" t="n"/>
      <c r="N136" s="16" t="n"/>
      <c r="O136" s="17" t="n"/>
      <c r="P136" s="16" t="n"/>
      <c r="Q136" s="17" t="n"/>
      <c r="R136" s="16" t="n"/>
      <c r="S136" s="17" t="n"/>
      <c r="T136" s="17" t="n"/>
      <c r="U136" s="16" t="n"/>
      <c r="V136" s="18" t="n"/>
      <c r="W136" s="18" t="n"/>
      <c r="X136" s="19">
        <f>IF($A136="","",IF(OR($V136="",$V136=0),"No aplica",IF($W136="","Pendiente",IF($W136&gt;=$V136,"Pagada","Parcial"))))</f>
        <v/>
      </c>
      <c r="Y136" s="19">
        <f>IF($A136="","",IF(COUNTIFS(Documentación!$B$5:$B$304,$A136,Documentación!$D$5:$D$304,"Sí")=0,"Sin requisitos cargados",IF(COUNTIFS(Documentación!$B$5:$B$304,$A136,Documentación!$D$5:$D$304,"Sí",Documentación!$K$5:$K$304,"&lt;&gt;Validado")=0,"Completa","Pendiente")))</f>
        <v/>
      </c>
      <c r="Z136" s="20">
        <f>IF(OR($A136="",$G136=""),"",$G136-'Instrucciones'!$B$4)</f>
        <v/>
      </c>
      <c r="AA136" s="20">
        <f>IF(OR($A136="",$T136=""),"",$T136-'Instrucciones'!$B$4)</f>
        <v/>
      </c>
      <c r="AB136" s="19">
        <f>IF($A136="","",IF($AC136&lt;&gt;"Correcto","Revisar datos",IF($L136="Cancelada","Cancelado",IF($P136="Denegado","Denegado",IF(AND($P136="Aprobado",$T136&lt;&gt;"",$T136&lt;'Instrucciones'!$B$4,$H136&gt;='Instrucciones'!$B$4),"Permiso vencido",IF(AND($P136="Pendiente",$G136&lt;'Instrucciones'!$B$4,$H136&gt;='Instrucciones'!$B$4),"Rodaje sin aprobación",IF(AND($P136="Pendiente",$G136&gt;='Instrucciones'!$B$4,$Z136&lt;='Instrucciones'!$B$5),"Aprobación urgente",IF(AND($P136="Aprobado",$Y136="Pendiente"),"Documentación pendiente",IF(AND($P136="Aprobado",OR($X136="Pendiente",$X136="Parcial")),"Tasa pendiente",IF(AND($P136="Aprobado",$AA136&gt;=0,$AA136&lt;='Instrucciones'!$B$5),"Vence pronto",IF($H136&lt;'Instrucciones'!$B$4,"Rodaje finalizado","Sin alerta")))))))))))</f>
        <v/>
      </c>
      <c r="AC136" s="19">
        <f>IF($A136="","",IF(COUNTIF($A$5:$A$204,$A136)&gt;1,"ID duplicado",IF(OR($B136="",$C136="",$D136="",$G136="",$H136="",$L136="",$P136=""),"Faltan datos básicos",IF($H136&lt;$G136,"Fechas de rodaje incoherentes",IF(AND($I136&lt;&gt;"",$I136&gt;$G136),"Solicitud posterior al inicio",IF(AND($P136&lt;&gt;"Pendiente",$P136&lt;&gt;"",$Q136=""),"Falta fecha de decisión",IF(AND($P136="Pendiente",$Q136&lt;&gt;""),"Decisión y fecha incoherentes",IF(AND($S136&lt;&gt;"",$T136&lt;&gt;"",$T136&lt;$S136),"Vigencia incoherente",IF(AND($P136="Aprobado",OR($S136="",$T136="")),"Falta vigencia",IF(AND($P136="Aprobado",$S136&lt;&gt;"",$T136&lt;&gt;"",OR($G136&lt;$S136,$H136&gt;$T136)),"Rodaje fuera de vigencia",IF(AND($V136&lt;&gt;"",$W136&gt;$V136),"Pago superior a la previsión","Correcto"))))))))))</f>
        <v/>
      </c>
      <c r="AD136" s="16" t="n"/>
      <c r="AE136" s="17" t="n"/>
    </row>
    <row r="137">
      <c r="A137" s="16" t="n"/>
      <c r="B137" s="16" t="n"/>
      <c r="C137" s="16" t="n"/>
      <c r="D137" s="16" t="n"/>
      <c r="E137" s="16" t="n"/>
      <c r="F137" s="16" t="n"/>
      <c r="G137" s="17" t="n"/>
      <c r="H137" s="17" t="n"/>
      <c r="I137" s="17" t="n"/>
      <c r="J137" s="16" t="n"/>
      <c r="K137" s="16" t="n"/>
      <c r="L137" s="16" t="n"/>
      <c r="M137" s="17" t="n"/>
      <c r="N137" s="16" t="n"/>
      <c r="O137" s="17" t="n"/>
      <c r="P137" s="16" t="n"/>
      <c r="Q137" s="17" t="n"/>
      <c r="R137" s="16" t="n"/>
      <c r="S137" s="17" t="n"/>
      <c r="T137" s="17" t="n"/>
      <c r="U137" s="16" t="n"/>
      <c r="V137" s="18" t="n"/>
      <c r="W137" s="18" t="n"/>
      <c r="X137" s="19">
        <f>IF($A137="","",IF(OR($V137="",$V137=0),"No aplica",IF($W137="","Pendiente",IF($W137&gt;=$V137,"Pagada","Parcial"))))</f>
        <v/>
      </c>
      <c r="Y137" s="19">
        <f>IF($A137="","",IF(COUNTIFS(Documentación!$B$5:$B$304,$A137,Documentación!$D$5:$D$304,"Sí")=0,"Sin requisitos cargados",IF(COUNTIFS(Documentación!$B$5:$B$304,$A137,Documentación!$D$5:$D$304,"Sí",Documentación!$K$5:$K$304,"&lt;&gt;Validado")=0,"Completa","Pendiente")))</f>
        <v/>
      </c>
      <c r="Z137" s="20">
        <f>IF(OR($A137="",$G137=""),"",$G137-'Instrucciones'!$B$4)</f>
        <v/>
      </c>
      <c r="AA137" s="20">
        <f>IF(OR($A137="",$T137=""),"",$T137-'Instrucciones'!$B$4)</f>
        <v/>
      </c>
      <c r="AB137" s="19">
        <f>IF($A137="","",IF($AC137&lt;&gt;"Correcto","Revisar datos",IF($L137="Cancelada","Cancelado",IF($P137="Denegado","Denegado",IF(AND($P137="Aprobado",$T137&lt;&gt;"",$T137&lt;'Instrucciones'!$B$4,$H137&gt;='Instrucciones'!$B$4),"Permiso vencido",IF(AND($P137="Pendiente",$G137&lt;'Instrucciones'!$B$4,$H137&gt;='Instrucciones'!$B$4),"Rodaje sin aprobación",IF(AND($P137="Pendiente",$G137&gt;='Instrucciones'!$B$4,$Z137&lt;='Instrucciones'!$B$5),"Aprobación urgente",IF(AND($P137="Aprobado",$Y137="Pendiente"),"Documentación pendiente",IF(AND($P137="Aprobado",OR($X137="Pendiente",$X137="Parcial")),"Tasa pendiente",IF(AND($P137="Aprobado",$AA137&gt;=0,$AA137&lt;='Instrucciones'!$B$5),"Vence pronto",IF($H137&lt;'Instrucciones'!$B$4,"Rodaje finalizado","Sin alerta")))))))))))</f>
        <v/>
      </c>
      <c r="AC137" s="19">
        <f>IF($A137="","",IF(COUNTIF($A$5:$A$204,$A137)&gt;1,"ID duplicado",IF(OR($B137="",$C137="",$D137="",$G137="",$H137="",$L137="",$P137=""),"Faltan datos básicos",IF($H137&lt;$G137,"Fechas de rodaje incoherentes",IF(AND($I137&lt;&gt;"",$I137&gt;$G137),"Solicitud posterior al inicio",IF(AND($P137&lt;&gt;"Pendiente",$P137&lt;&gt;"",$Q137=""),"Falta fecha de decisión",IF(AND($P137="Pendiente",$Q137&lt;&gt;""),"Decisión y fecha incoherentes",IF(AND($S137&lt;&gt;"",$T137&lt;&gt;"",$T137&lt;$S137),"Vigencia incoherente",IF(AND($P137="Aprobado",OR($S137="",$T137="")),"Falta vigencia",IF(AND($P137="Aprobado",$S137&lt;&gt;"",$T137&lt;&gt;"",OR($G137&lt;$S137,$H137&gt;$T137)),"Rodaje fuera de vigencia",IF(AND($V137&lt;&gt;"",$W137&gt;$V137),"Pago superior a la previsión","Correcto"))))))))))</f>
        <v/>
      </c>
      <c r="AD137" s="16" t="n"/>
      <c r="AE137" s="17" t="n"/>
    </row>
    <row r="138">
      <c r="A138" s="16" t="n"/>
      <c r="B138" s="16" t="n"/>
      <c r="C138" s="16" t="n"/>
      <c r="D138" s="16" t="n"/>
      <c r="E138" s="16" t="n"/>
      <c r="F138" s="16" t="n"/>
      <c r="G138" s="17" t="n"/>
      <c r="H138" s="17" t="n"/>
      <c r="I138" s="17" t="n"/>
      <c r="J138" s="16" t="n"/>
      <c r="K138" s="16" t="n"/>
      <c r="L138" s="16" t="n"/>
      <c r="M138" s="17" t="n"/>
      <c r="N138" s="16" t="n"/>
      <c r="O138" s="17" t="n"/>
      <c r="P138" s="16" t="n"/>
      <c r="Q138" s="17" t="n"/>
      <c r="R138" s="16" t="n"/>
      <c r="S138" s="17" t="n"/>
      <c r="T138" s="17" t="n"/>
      <c r="U138" s="16" t="n"/>
      <c r="V138" s="18" t="n"/>
      <c r="W138" s="18" t="n"/>
      <c r="X138" s="19">
        <f>IF($A138="","",IF(OR($V138="",$V138=0),"No aplica",IF($W138="","Pendiente",IF($W138&gt;=$V138,"Pagada","Parcial"))))</f>
        <v/>
      </c>
      <c r="Y138" s="19">
        <f>IF($A138="","",IF(COUNTIFS(Documentación!$B$5:$B$304,$A138,Documentación!$D$5:$D$304,"Sí")=0,"Sin requisitos cargados",IF(COUNTIFS(Documentación!$B$5:$B$304,$A138,Documentación!$D$5:$D$304,"Sí",Documentación!$K$5:$K$304,"&lt;&gt;Validado")=0,"Completa","Pendiente")))</f>
        <v/>
      </c>
      <c r="Z138" s="20">
        <f>IF(OR($A138="",$G138=""),"",$G138-'Instrucciones'!$B$4)</f>
        <v/>
      </c>
      <c r="AA138" s="20">
        <f>IF(OR($A138="",$T138=""),"",$T138-'Instrucciones'!$B$4)</f>
        <v/>
      </c>
      <c r="AB138" s="19">
        <f>IF($A138="","",IF($AC138&lt;&gt;"Correcto","Revisar datos",IF($L138="Cancelada","Cancelado",IF($P138="Denegado","Denegado",IF(AND($P138="Aprobado",$T138&lt;&gt;"",$T138&lt;'Instrucciones'!$B$4,$H138&gt;='Instrucciones'!$B$4),"Permiso vencido",IF(AND($P138="Pendiente",$G138&lt;'Instrucciones'!$B$4,$H138&gt;='Instrucciones'!$B$4),"Rodaje sin aprobación",IF(AND($P138="Pendiente",$G138&gt;='Instrucciones'!$B$4,$Z138&lt;='Instrucciones'!$B$5),"Aprobación urgente",IF(AND($P138="Aprobado",$Y138="Pendiente"),"Documentación pendiente",IF(AND($P138="Aprobado",OR($X138="Pendiente",$X138="Parcial")),"Tasa pendiente",IF(AND($P138="Aprobado",$AA138&gt;=0,$AA138&lt;='Instrucciones'!$B$5),"Vence pronto",IF($H138&lt;'Instrucciones'!$B$4,"Rodaje finalizado","Sin alerta")))))))))))</f>
        <v/>
      </c>
      <c r="AC138" s="19">
        <f>IF($A138="","",IF(COUNTIF($A$5:$A$204,$A138)&gt;1,"ID duplicado",IF(OR($B138="",$C138="",$D138="",$G138="",$H138="",$L138="",$P138=""),"Faltan datos básicos",IF($H138&lt;$G138,"Fechas de rodaje incoherentes",IF(AND($I138&lt;&gt;"",$I138&gt;$G138),"Solicitud posterior al inicio",IF(AND($P138&lt;&gt;"Pendiente",$P138&lt;&gt;"",$Q138=""),"Falta fecha de decisión",IF(AND($P138="Pendiente",$Q138&lt;&gt;""),"Decisión y fecha incoherentes",IF(AND($S138&lt;&gt;"",$T138&lt;&gt;"",$T138&lt;$S138),"Vigencia incoherente",IF(AND($P138="Aprobado",OR($S138="",$T138="")),"Falta vigencia",IF(AND($P138="Aprobado",$S138&lt;&gt;"",$T138&lt;&gt;"",OR($G138&lt;$S138,$H138&gt;$T138)),"Rodaje fuera de vigencia",IF(AND($V138&lt;&gt;"",$W138&gt;$V138),"Pago superior a la previsión","Correcto"))))))))))</f>
        <v/>
      </c>
      <c r="AD138" s="16" t="n"/>
      <c r="AE138" s="17" t="n"/>
    </row>
    <row r="139">
      <c r="A139" s="16" t="n"/>
      <c r="B139" s="16" t="n"/>
      <c r="C139" s="16" t="n"/>
      <c r="D139" s="16" t="n"/>
      <c r="E139" s="16" t="n"/>
      <c r="F139" s="16" t="n"/>
      <c r="G139" s="17" t="n"/>
      <c r="H139" s="17" t="n"/>
      <c r="I139" s="17" t="n"/>
      <c r="J139" s="16" t="n"/>
      <c r="K139" s="16" t="n"/>
      <c r="L139" s="16" t="n"/>
      <c r="M139" s="17" t="n"/>
      <c r="N139" s="16" t="n"/>
      <c r="O139" s="17" t="n"/>
      <c r="P139" s="16" t="n"/>
      <c r="Q139" s="17" t="n"/>
      <c r="R139" s="16" t="n"/>
      <c r="S139" s="17" t="n"/>
      <c r="T139" s="17" t="n"/>
      <c r="U139" s="16" t="n"/>
      <c r="V139" s="18" t="n"/>
      <c r="W139" s="18" t="n"/>
      <c r="X139" s="19">
        <f>IF($A139="","",IF(OR($V139="",$V139=0),"No aplica",IF($W139="","Pendiente",IF($W139&gt;=$V139,"Pagada","Parcial"))))</f>
        <v/>
      </c>
      <c r="Y139" s="19">
        <f>IF($A139="","",IF(COUNTIFS(Documentación!$B$5:$B$304,$A139,Documentación!$D$5:$D$304,"Sí")=0,"Sin requisitos cargados",IF(COUNTIFS(Documentación!$B$5:$B$304,$A139,Documentación!$D$5:$D$304,"Sí",Documentación!$K$5:$K$304,"&lt;&gt;Validado")=0,"Completa","Pendiente")))</f>
        <v/>
      </c>
      <c r="Z139" s="20">
        <f>IF(OR($A139="",$G139=""),"",$G139-'Instrucciones'!$B$4)</f>
        <v/>
      </c>
      <c r="AA139" s="20">
        <f>IF(OR($A139="",$T139=""),"",$T139-'Instrucciones'!$B$4)</f>
        <v/>
      </c>
      <c r="AB139" s="19">
        <f>IF($A139="","",IF($AC139&lt;&gt;"Correcto","Revisar datos",IF($L139="Cancelada","Cancelado",IF($P139="Denegado","Denegado",IF(AND($P139="Aprobado",$T139&lt;&gt;"",$T139&lt;'Instrucciones'!$B$4,$H139&gt;='Instrucciones'!$B$4),"Permiso vencido",IF(AND($P139="Pendiente",$G139&lt;'Instrucciones'!$B$4,$H139&gt;='Instrucciones'!$B$4),"Rodaje sin aprobación",IF(AND($P139="Pendiente",$G139&gt;='Instrucciones'!$B$4,$Z139&lt;='Instrucciones'!$B$5),"Aprobación urgente",IF(AND($P139="Aprobado",$Y139="Pendiente"),"Documentación pendiente",IF(AND($P139="Aprobado",OR($X139="Pendiente",$X139="Parcial")),"Tasa pendiente",IF(AND($P139="Aprobado",$AA139&gt;=0,$AA139&lt;='Instrucciones'!$B$5),"Vence pronto",IF($H139&lt;'Instrucciones'!$B$4,"Rodaje finalizado","Sin alerta")))))))))))</f>
        <v/>
      </c>
      <c r="AC139" s="19">
        <f>IF($A139="","",IF(COUNTIF($A$5:$A$204,$A139)&gt;1,"ID duplicado",IF(OR($B139="",$C139="",$D139="",$G139="",$H139="",$L139="",$P139=""),"Faltan datos básicos",IF($H139&lt;$G139,"Fechas de rodaje incoherentes",IF(AND($I139&lt;&gt;"",$I139&gt;$G139),"Solicitud posterior al inicio",IF(AND($P139&lt;&gt;"Pendiente",$P139&lt;&gt;"",$Q139=""),"Falta fecha de decisión",IF(AND($P139="Pendiente",$Q139&lt;&gt;""),"Decisión y fecha incoherentes",IF(AND($S139&lt;&gt;"",$T139&lt;&gt;"",$T139&lt;$S139),"Vigencia incoherente",IF(AND($P139="Aprobado",OR($S139="",$T139="")),"Falta vigencia",IF(AND($P139="Aprobado",$S139&lt;&gt;"",$T139&lt;&gt;"",OR($G139&lt;$S139,$H139&gt;$T139)),"Rodaje fuera de vigencia",IF(AND($V139&lt;&gt;"",$W139&gt;$V139),"Pago superior a la previsión","Correcto"))))))))))</f>
        <v/>
      </c>
      <c r="AD139" s="16" t="n"/>
      <c r="AE139" s="17" t="n"/>
    </row>
    <row r="140">
      <c r="A140" s="16" t="n"/>
      <c r="B140" s="16" t="n"/>
      <c r="C140" s="16" t="n"/>
      <c r="D140" s="16" t="n"/>
      <c r="E140" s="16" t="n"/>
      <c r="F140" s="16" t="n"/>
      <c r="G140" s="17" t="n"/>
      <c r="H140" s="17" t="n"/>
      <c r="I140" s="17" t="n"/>
      <c r="J140" s="16" t="n"/>
      <c r="K140" s="16" t="n"/>
      <c r="L140" s="16" t="n"/>
      <c r="M140" s="17" t="n"/>
      <c r="N140" s="16" t="n"/>
      <c r="O140" s="17" t="n"/>
      <c r="P140" s="16" t="n"/>
      <c r="Q140" s="17" t="n"/>
      <c r="R140" s="16" t="n"/>
      <c r="S140" s="17" t="n"/>
      <c r="T140" s="17" t="n"/>
      <c r="U140" s="16" t="n"/>
      <c r="V140" s="18" t="n"/>
      <c r="W140" s="18" t="n"/>
      <c r="X140" s="19">
        <f>IF($A140="","",IF(OR($V140="",$V140=0),"No aplica",IF($W140="","Pendiente",IF($W140&gt;=$V140,"Pagada","Parcial"))))</f>
        <v/>
      </c>
      <c r="Y140" s="19">
        <f>IF($A140="","",IF(COUNTIFS(Documentación!$B$5:$B$304,$A140,Documentación!$D$5:$D$304,"Sí")=0,"Sin requisitos cargados",IF(COUNTIFS(Documentación!$B$5:$B$304,$A140,Documentación!$D$5:$D$304,"Sí",Documentación!$K$5:$K$304,"&lt;&gt;Validado")=0,"Completa","Pendiente")))</f>
        <v/>
      </c>
      <c r="Z140" s="20">
        <f>IF(OR($A140="",$G140=""),"",$G140-'Instrucciones'!$B$4)</f>
        <v/>
      </c>
      <c r="AA140" s="20">
        <f>IF(OR($A140="",$T140=""),"",$T140-'Instrucciones'!$B$4)</f>
        <v/>
      </c>
      <c r="AB140" s="19">
        <f>IF($A140="","",IF($AC140&lt;&gt;"Correcto","Revisar datos",IF($L140="Cancelada","Cancelado",IF($P140="Denegado","Denegado",IF(AND($P140="Aprobado",$T140&lt;&gt;"",$T140&lt;'Instrucciones'!$B$4,$H140&gt;='Instrucciones'!$B$4),"Permiso vencido",IF(AND($P140="Pendiente",$G140&lt;'Instrucciones'!$B$4,$H140&gt;='Instrucciones'!$B$4),"Rodaje sin aprobación",IF(AND($P140="Pendiente",$G140&gt;='Instrucciones'!$B$4,$Z140&lt;='Instrucciones'!$B$5),"Aprobación urgente",IF(AND($P140="Aprobado",$Y140="Pendiente"),"Documentación pendiente",IF(AND($P140="Aprobado",OR($X140="Pendiente",$X140="Parcial")),"Tasa pendiente",IF(AND($P140="Aprobado",$AA140&gt;=0,$AA140&lt;='Instrucciones'!$B$5),"Vence pronto",IF($H140&lt;'Instrucciones'!$B$4,"Rodaje finalizado","Sin alerta")))))))))))</f>
        <v/>
      </c>
      <c r="AC140" s="19">
        <f>IF($A140="","",IF(COUNTIF($A$5:$A$204,$A140)&gt;1,"ID duplicado",IF(OR($B140="",$C140="",$D140="",$G140="",$H140="",$L140="",$P140=""),"Faltan datos básicos",IF($H140&lt;$G140,"Fechas de rodaje incoherentes",IF(AND($I140&lt;&gt;"",$I140&gt;$G140),"Solicitud posterior al inicio",IF(AND($P140&lt;&gt;"Pendiente",$P140&lt;&gt;"",$Q140=""),"Falta fecha de decisión",IF(AND($P140="Pendiente",$Q140&lt;&gt;""),"Decisión y fecha incoherentes",IF(AND($S140&lt;&gt;"",$T140&lt;&gt;"",$T140&lt;$S140),"Vigencia incoherente",IF(AND($P140="Aprobado",OR($S140="",$T140="")),"Falta vigencia",IF(AND($P140="Aprobado",$S140&lt;&gt;"",$T140&lt;&gt;"",OR($G140&lt;$S140,$H140&gt;$T140)),"Rodaje fuera de vigencia",IF(AND($V140&lt;&gt;"",$W140&gt;$V140),"Pago superior a la previsión","Correcto"))))))))))</f>
        <v/>
      </c>
      <c r="AD140" s="16" t="n"/>
      <c r="AE140" s="17" t="n"/>
    </row>
    <row r="141">
      <c r="A141" s="16" t="n"/>
      <c r="B141" s="16" t="n"/>
      <c r="C141" s="16" t="n"/>
      <c r="D141" s="16" t="n"/>
      <c r="E141" s="16" t="n"/>
      <c r="F141" s="16" t="n"/>
      <c r="G141" s="17" t="n"/>
      <c r="H141" s="17" t="n"/>
      <c r="I141" s="17" t="n"/>
      <c r="J141" s="16" t="n"/>
      <c r="K141" s="16" t="n"/>
      <c r="L141" s="16" t="n"/>
      <c r="M141" s="17" t="n"/>
      <c r="N141" s="16" t="n"/>
      <c r="O141" s="17" t="n"/>
      <c r="P141" s="16" t="n"/>
      <c r="Q141" s="17" t="n"/>
      <c r="R141" s="16" t="n"/>
      <c r="S141" s="17" t="n"/>
      <c r="T141" s="17" t="n"/>
      <c r="U141" s="16" t="n"/>
      <c r="V141" s="18" t="n"/>
      <c r="W141" s="18" t="n"/>
      <c r="X141" s="19">
        <f>IF($A141="","",IF(OR($V141="",$V141=0),"No aplica",IF($W141="","Pendiente",IF($W141&gt;=$V141,"Pagada","Parcial"))))</f>
        <v/>
      </c>
      <c r="Y141" s="19">
        <f>IF($A141="","",IF(COUNTIFS(Documentación!$B$5:$B$304,$A141,Documentación!$D$5:$D$304,"Sí")=0,"Sin requisitos cargados",IF(COUNTIFS(Documentación!$B$5:$B$304,$A141,Documentación!$D$5:$D$304,"Sí",Documentación!$K$5:$K$304,"&lt;&gt;Validado")=0,"Completa","Pendiente")))</f>
        <v/>
      </c>
      <c r="Z141" s="20">
        <f>IF(OR($A141="",$G141=""),"",$G141-'Instrucciones'!$B$4)</f>
        <v/>
      </c>
      <c r="AA141" s="20">
        <f>IF(OR($A141="",$T141=""),"",$T141-'Instrucciones'!$B$4)</f>
        <v/>
      </c>
      <c r="AB141" s="19">
        <f>IF($A141="","",IF($AC141&lt;&gt;"Correcto","Revisar datos",IF($L141="Cancelada","Cancelado",IF($P141="Denegado","Denegado",IF(AND($P141="Aprobado",$T141&lt;&gt;"",$T141&lt;'Instrucciones'!$B$4,$H141&gt;='Instrucciones'!$B$4),"Permiso vencido",IF(AND($P141="Pendiente",$G141&lt;'Instrucciones'!$B$4,$H141&gt;='Instrucciones'!$B$4),"Rodaje sin aprobación",IF(AND($P141="Pendiente",$G141&gt;='Instrucciones'!$B$4,$Z141&lt;='Instrucciones'!$B$5),"Aprobación urgente",IF(AND($P141="Aprobado",$Y141="Pendiente"),"Documentación pendiente",IF(AND($P141="Aprobado",OR($X141="Pendiente",$X141="Parcial")),"Tasa pendiente",IF(AND($P141="Aprobado",$AA141&gt;=0,$AA141&lt;='Instrucciones'!$B$5),"Vence pronto",IF($H141&lt;'Instrucciones'!$B$4,"Rodaje finalizado","Sin alerta")))))))))))</f>
        <v/>
      </c>
      <c r="AC141" s="19">
        <f>IF($A141="","",IF(COUNTIF($A$5:$A$204,$A141)&gt;1,"ID duplicado",IF(OR($B141="",$C141="",$D141="",$G141="",$H141="",$L141="",$P141=""),"Faltan datos básicos",IF($H141&lt;$G141,"Fechas de rodaje incoherentes",IF(AND($I141&lt;&gt;"",$I141&gt;$G141),"Solicitud posterior al inicio",IF(AND($P141&lt;&gt;"Pendiente",$P141&lt;&gt;"",$Q141=""),"Falta fecha de decisión",IF(AND($P141="Pendiente",$Q141&lt;&gt;""),"Decisión y fecha incoherentes",IF(AND($S141&lt;&gt;"",$T141&lt;&gt;"",$T141&lt;$S141),"Vigencia incoherente",IF(AND($P141="Aprobado",OR($S141="",$T141="")),"Falta vigencia",IF(AND($P141="Aprobado",$S141&lt;&gt;"",$T141&lt;&gt;"",OR($G141&lt;$S141,$H141&gt;$T141)),"Rodaje fuera de vigencia",IF(AND($V141&lt;&gt;"",$W141&gt;$V141),"Pago superior a la previsión","Correcto"))))))))))</f>
        <v/>
      </c>
      <c r="AD141" s="16" t="n"/>
      <c r="AE141" s="17" t="n"/>
    </row>
    <row r="142">
      <c r="A142" s="16" t="n"/>
      <c r="B142" s="16" t="n"/>
      <c r="C142" s="16" t="n"/>
      <c r="D142" s="16" t="n"/>
      <c r="E142" s="16" t="n"/>
      <c r="F142" s="16" t="n"/>
      <c r="G142" s="17" t="n"/>
      <c r="H142" s="17" t="n"/>
      <c r="I142" s="17" t="n"/>
      <c r="J142" s="16" t="n"/>
      <c r="K142" s="16" t="n"/>
      <c r="L142" s="16" t="n"/>
      <c r="M142" s="17" t="n"/>
      <c r="N142" s="16" t="n"/>
      <c r="O142" s="17" t="n"/>
      <c r="P142" s="16" t="n"/>
      <c r="Q142" s="17" t="n"/>
      <c r="R142" s="16" t="n"/>
      <c r="S142" s="17" t="n"/>
      <c r="T142" s="17" t="n"/>
      <c r="U142" s="16" t="n"/>
      <c r="V142" s="18" t="n"/>
      <c r="W142" s="18" t="n"/>
      <c r="X142" s="19">
        <f>IF($A142="","",IF(OR($V142="",$V142=0),"No aplica",IF($W142="","Pendiente",IF($W142&gt;=$V142,"Pagada","Parcial"))))</f>
        <v/>
      </c>
      <c r="Y142" s="19">
        <f>IF($A142="","",IF(COUNTIFS(Documentación!$B$5:$B$304,$A142,Documentación!$D$5:$D$304,"Sí")=0,"Sin requisitos cargados",IF(COUNTIFS(Documentación!$B$5:$B$304,$A142,Documentación!$D$5:$D$304,"Sí",Documentación!$K$5:$K$304,"&lt;&gt;Validado")=0,"Completa","Pendiente")))</f>
        <v/>
      </c>
      <c r="Z142" s="20">
        <f>IF(OR($A142="",$G142=""),"",$G142-'Instrucciones'!$B$4)</f>
        <v/>
      </c>
      <c r="AA142" s="20">
        <f>IF(OR($A142="",$T142=""),"",$T142-'Instrucciones'!$B$4)</f>
        <v/>
      </c>
      <c r="AB142" s="19">
        <f>IF($A142="","",IF($AC142&lt;&gt;"Correcto","Revisar datos",IF($L142="Cancelada","Cancelado",IF($P142="Denegado","Denegado",IF(AND($P142="Aprobado",$T142&lt;&gt;"",$T142&lt;'Instrucciones'!$B$4,$H142&gt;='Instrucciones'!$B$4),"Permiso vencido",IF(AND($P142="Pendiente",$G142&lt;'Instrucciones'!$B$4,$H142&gt;='Instrucciones'!$B$4),"Rodaje sin aprobación",IF(AND($P142="Pendiente",$G142&gt;='Instrucciones'!$B$4,$Z142&lt;='Instrucciones'!$B$5),"Aprobación urgente",IF(AND($P142="Aprobado",$Y142="Pendiente"),"Documentación pendiente",IF(AND($P142="Aprobado",OR($X142="Pendiente",$X142="Parcial")),"Tasa pendiente",IF(AND($P142="Aprobado",$AA142&gt;=0,$AA142&lt;='Instrucciones'!$B$5),"Vence pronto",IF($H142&lt;'Instrucciones'!$B$4,"Rodaje finalizado","Sin alerta")))))))))))</f>
        <v/>
      </c>
      <c r="AC142" s="19">
        <f>IF($A142="","",IF(COUNTIF($A$5:$A$204,$A142)&gt;1,"ID duplicado",IF(OR($B142="",$C142="",$D142="",$G142="",$H142="",$L142="",$P142=""),"Faltan datos básicos",IF($H142&lt;$G142,"Fechas de rodaje incoherentes",IF(AND($I142&lt;&gt;"",$I142&gt;$G142),"Solicitud posterior al inicio",IF(AND($P142&lt;&gt;"Pendiente",$P142&lt;&gt;"",$Q142=""),"Falta fecha de decisión",IF(AND($P142="Pendiente",$Q142&lt;&gt;""),"Decisión y fecha incoherentes",IF(AND($S142&lt;&gt;"",$T142&lt;&gt;"",$T142&lt;$S142),"Vigencia incoherente",IF(AND($P142="Aprobado",OR($S142="",$T142="")),"Falta vigencia",IF(AND($P142="Aprobado",$S142&lt;&gt;"",$T142&lt;&gt;"",OR($G142&lt;$S142,$H142&gt;$T142)),"Rodaje fuera de vigencia",IF(AND($V142&lt;&gt;"",$W142&gt;$V142),"Pago superior a la previsión","Correcto"))))))))))</f>
        <v/>
      </c>
      <c r="AD142" s="16" t="n"/>
      <c r="AE142" s="17" t="n"/>
    </row>
    <row r="143">
      <c r="A143" s="16" t="n"/>
      <c r="B143" s="16" t="n"/>
      <c r="C143" s="16" t="n"/>
      <c r="D143" s="16" t="n"/>
      <c r="E143" s="16" t="n"/>
      <c r="F143" s="16" t="n"/>
      <c r="G143" s="17" t="n"/>
      <c r="H143" s="17" t="n"/>
      <c r="I143" s="17" t="n"/>
      <c r="J143" s="16" t="n"/>
      <c r="K143" s="16" t="n"/>
      <c r="L143" s="16" t="n"/>
      <c r="M143" s="17" t="n"/>
      <c r="N143" s="16" t="n"/>
      <c r="O143" s="17" t="n"/>
      <c r="P143" s="16" t="n"/>
      <c r="Q143" s="17" t="n"/>
      <c r="R143" s="16" t="n"/>
      <c r="S143" s="17" t="n"/>
      <c r="T143" s="17" t="n"/>
      <c r="U143" s="16" t="n"/>
      <c r="V143" s="18" t="n"/>
      <c r="W143" s="18" t="n"/>
      <c r="X143" s="19">
        <f>IF($A143="","",IF(OR($V143="",$V143=0),"No aplica",IF($W143="","Pendiente",IF($W143&gt;=$V143,"Pagada","Parcial"))))</f>
        <v/>
      </c>
      <c r="Y143" s="19">
        <f>IF($A143="","",IF(COUNTIFS(Documentación!$B$5:$B$304,$A143,Documentación!$D$5:$D$304,"Sí")=0,"Sin requisitos cargados",IF(COUNTIFS(Documentación!$B$5:$B$304,$A143,Documentación!$D$5:$D$304,"Sí",Documentación!$K$5:$K$304,"&lt;&gt;Validado")=0,"Completa","Pendiente")))</f>
        <v/>
      </c>
      <c r="Z143" s="20">
        <f>IF(OR($A143="",$G143=""),"",$G143-'Instrucciones'!$B$4)</f>
        <v/>
      </c>
      <c r="AA143" s="20">
        <f>IF(OR($A143="",$T143=""),"",$T143-'Instrucciones'!$B$4)</f>
        <v/>
      </c>
      <c r="AB143" s="19">
        <f>IF($A143="","",IF($AC143&lt;&gt;"Correcto","Revisar datos",IF($L143="Cancelada","Cancelado",IF($P143="Denegado","Denegado",IF(AND($P143="Aprobado",$T143&lt;&gt;"",$T143&lt;'Instrucciones'!$B$4,$H143&gt;='Instrucciones'!$B$4),"Permiso vencido",IF(AND($P143="Pendiente",$G143&lt;'Instrucciones'!$B$4,$H143&gt;='Instrucciones'!$B$4),"Rodaje sin aprobación",IF(AND($P143="Pendiente",$G143&gt;='Instrucciones'!$B$4,$Z143&lt;='Instrucciones'!$B$5),"Aprobación urgente",IF(AND($P143="Aprobado",$Y143="Pendiente"),"Documentación pendiente",IF(AND($P143="Aprobado",OR($X143="Pendiente",$X143="Parcial")),"Tasa pendiente",IF(AND($P143="Aprobado",$AA143&gt;=0,$AA143&lt;='Instrucciones'!$B$5),"Vence pronto",IF($H143&lt;'Instrucciones'!$B$4,"Rodaje finalizado","Sin alerta")))))))))))</f>
        <v/>
      </c>
      <c r="AC143" s="19">
        <f>IF($A143="","",IF(COUNTIF($A$5:$A$204,$A143)&gt;1,"ID duplicado",IF(OR($B143="",$C143="",$D143="",$G143="",$H143="",$L143="",$P143=""),"Faltan datos básicos",IF($H143&lt;$G143,"Fechas de rodaje incoherentes",IF(AND($I143&lt;&gt;"",$I143&gt;$G143),"Solicitud posterior al inicio",IF(AND($P143&lt;&gt;"Pendiente",$P143&lt;&gt;"",$Q143=""),"Falta fecha de decisión",IF(AND($P143="Pendiente",$Q143&lt;&gt;""),"Decisión y fecha incoherentes",IF(AND($S143&lt;&gt;"",$T143&lt;&gt;"",$T143&lt;$S143),"Vigencia incoherente",IF(AND($P143="Aprobado",OR($S143="",$T143="")),"Falta vigencia",IF(AND($P143="Aprobado",$S143&lt;&gt;"",$T143&lt;&gt;"",OR($G143&lt;$S143,$H143&gt;$T143)),"Rodaje fuera de vigencia",IF(AND($V143&lt;&gt;"",$W143&gt;$V143),"Pago superior a la previsión","Correcto"))))))))))</f>
        <v/>
      </c>
      <c r="AD143" s="16" t="n"/>
      <c r="AE143" s="17" t="n"/>
    </row>
    <row r="144">
      <c r="A144" s="16" t="n"/>
      <c r="B144" s="16" t="n"/>
      <c r="C144" s="16" t="n"/>
      <c r="D144" s="16" t="n"/>
      <c r="E144" s="16" t="n"/>
      <c r="F144" s="16" t="n"/>
      <c r="G144" s="17" t="n"/>
      <c r="H144" s="17" t="n"/>
      <c r="I144" s="17" t="n"/>
      <c r="J144" s="16" t="n"/>
      <c r="K144" s="16" t="n"/>
      <c r="L144" s="16" t="n"/>
      <c r="M144" s="17" t="n"/>
      <c r="N144" s="16" t="n"/>
      <c r="O144" s="17" t="n"/>
      <c r="P144" s="16" t="n"/>
      <c r="Q144" s="17" t="n"/>
      <c r="R144" s="16" t="n"/>
      <c r="S144" s="17" t="n"/>
      <c r="T144" s="17" t="n"/>
      <c r="U144" s="16" t="n"/>
      <c r="V144" s="18" t="n"/>
      <c r="W144" s="18" t="n"/>
      <c r="X144" s="19">
        <f>IF($A144="","",IF(OR($V144="",$V144=0),"No aplica",IF($W144="","Pendiente",IF($W144&gt;=$V144,"Pagada","Parcial"))))</f>
        <v/>
      </c>
      <c r="Y144" s="19">
        <f>IF($A144="","",IF(COUNTIFS(Documentación!$B$5:$B$304,$A144,Documentación!$D$5:$D$304,"Sí")=0,"Sin requisitos cargados",IF(COUNTIFS(Documentación!$B$5:$B$304,$A144,Documentación!$D$5:$D$304,"Sí",Documentación!$K$5:$K$304,"&lt;&gt;Validado")=0,"Completa","Pendiente")))</f>
        <v/>
      </c>
      <c r="Z144" s="20">
        <f>IF(OR($A144="",$G144=""),"",$G144-'Instrucciones'!$B$4)</f>
        <v/>
      </c>
      <c r="AA144" s="20">
        <f>IF(OR($A144="",$T144=""),"",$T144-'Instrucciones'!$B$4)</f>
        <v/>
      </c>
      <c r="AB144" s="19">
        <f>IF($A144="","",IF($AC144&lt;&gt;"Correcto","Revisar datos",IF($L144="Cancelada","Cancelado",IF($P144="Denegado","Denegado",IF(AND($P144="Aprobado",$T144&lt;&gt;"",$T144&lt;'Instrucciones'!$B$4,$H144&gt;='Instrucciones'!$B$4),"Permiso vencido",IF(AND($P144="Pendiente",$G144&lt;'Instrucciones'!$B$4,$H144&gt;='Instrucciones'!$B$4),"Rodaje sin aprobación",IF(AND($P144="Pendiente",$G144&gt;='Instrucciones'!$B$4,$Z144&lt;='Instrucciones'!$B$5),"Aprobación urgente",IF(AND($P144="Aprobado",$Y144="Pendiente"),"Documentación pendiente",IF(AND($P144="Aprobado",OR($X144="Pendiente",$X144="Parcial")),"Tasa pendiente",IF(AND($P144="Aprobado",$AA144&gt;=0,$AA144&lt;='Instrucciones'!$B$5),"Vence pronto",IF($H144&lt;'Instrucciones'!$B$4,"Rodaje finalizado","Sin alerta")))))))))))</f>
        <v/>
      </c>
      <c r="AC144" s="19">
        <f>IF($A144="","",IF(COUNTIF($A$5:$A$204,$A144)&gt;1,"ID duplicado",IF(OR($B144="",$C144="",$D144="",$G144="",$H144="",$L144="",$P144=""),"Faltan datos básicos",IF($H144&lt;$G144,"Fechas de rodaje incoherentes",IF(AND($I144&lt;&gt;"",$I144&gt;$G144),"Solicitud posterior al inicio",IF(AND($P144&lt;&gt;"Pendiente",$P144&lt;&gt;"",$Q144=""),"Falta fecha de decisión",IF(AND($P144="Pendiente",$Q144&lt;&gt;""),"Decisión y fecha incoherentes",IF(AND($S144&lt;&gt;"",$T144&lt;&gt;"",$T144&lt;$S144),"Vigencia incoherente",IF(AND($P144="Aprobado",OR($S144="",$T144="")),"Falta vigencia",IF(AND($P144="Aprobado",$S144&lt;&gt;"",$T144&lt;&gt;"",OR($G144&lt;$S144,$H144&gt;$T144)),"Rodaje fuera de vigencia",IF(AND($V144&lt;&gt;"",$W144&gt;$V144),"Pago superior a la previsión","Correcto"))))))))))</f>
        <v/>
      </c>
      <c r="AD144" s="16" t="n"/>
      <c r="AE144" s="17" t="n"/>
    </row>
    <row r="145">
      <c r="A145" s="16" t="n"/>
      <c r="B145" s="16" t="n"/>
      <c r="C145" s="16" t="n"/>
      <c r="D145" s="16" t="n"/>
      <c r="E145" s="16" t="n"/>
      <c r="F145" s="16" t="n"/>
      <c r="G145" s="17" t="n"/>
      <c r="H145" s="17" t="n"/>
      <c r="I145" s="17" t="n"/>
      <c r="J145" s="16" t="n"/>
      <c r="K145" s="16" t="n"/>
      <c r="L145" s="16" t="n"/>
      <c r="M145" s="17" t="n"/>
      <c r="N145" s="16" t="n"/>
      <c r="O145" s="17" t="n"/>
      <c r="P145" s="16" t="n"/>
      <c r="Q145" s="17" t="n"/>
      <c r="R145" s="16" t="n"/>
      <c r="S145" s="17" t="n"/>
      <c r="T145" s="17" t="n"/>
      <c r="U145" s="16" t="n"/>
      <c r="V145" s="18" t="n"/>
      <c r="W145" s="18" t="n"/>
      <c r="X145" s="19">
        <f>IF($A145="","",IF(OR($V145="",$V145=0),"No aplica",IF($W145="","Pendiente",IF($W145&gt;=$V145,"Pagada","Parcial"))))</f>
        <v/>
      </c>
      <c r="Y145" s="19">
        <f>IF($A145="","",IF(COUNTIFS(Documentación!$B$5:$B$304,$A145,Documentación!$D$5:$D$304,"Sí")=0,"Sin requisitos cargados",IF(COUNTIFS(Documentación!$B$5:$B$304,$A145,Documentación!$D$5:$D$304,"Sí",Documentación!$K$5:$K$304,"&lt;&gt;Validado")=0,"Completa","Pendiente")))</f>
        <v/>
      </c>
      <c r="Z145" s="20">
        <f>IF(OR($A145="",$G145=""),"",$G145-'Instrucciones'!$B$4)</f>
        <v/>
      </c>
      <c r="AA145" s="20">
        <f>IF(OR($A145="",$T145=""),"",$T145-'Instrucciones'!$B$4)</f>
        <v/>
      </c>
      <c r="AB145" s="19">
        <f>IF($A145="","",IF($AC145&lt;&gt;"Correcto","Revisar datos",IF($L145="Cancelada","Cancelado",IF($P145="Denegado","Denegado",IF(AND($P145="Aprobado",$T145&lt;&gt;"",$T145&lt;'Instrucciones'!$B$4,$H145&gt;='Instrucciones'!$B$4),"Permiso vencido",IF(AND($P145="Pendiente",$G145&lt;'Instrucciones'!$B$4,$H145&gt;='Instrucciones'!$B$4),"Rodaje sin aprobación",IF(AND($P145="Pendiente",$G145&gt;='Instrucciones'!$B$4,$Z145&lt;='Instrucciones'!$B$5),"Aprobación urgente",IF(AND($P145="Aprobado",$Y145="Pendiente"),"Documentación pendiente",IF(AND($P145="Aprobado",OR($X145="Pendiente",$X145="Parcial")),"Tasa pendiente",IF(AND($P145="Aprobado",$AA145&gt;=0,$AA145&lt;='Instrucciones'!$B$5),"Vence pronto",IF($H145&lt;'Instrucciones'!$B$4,"Rodaje finalizado","Sin alerta")))))))))))</f>
        <v/>
      </c>
      <c r="AC145" s="19">
        <f>IF($A145="","",IF(COUNTIF($A$5:$A$204,$A145)&gt;1,"ID duplicado",IF(OR($B145="",$C145="",$D145="",$G145="",$H145="",$L145="",$P145=""),"Faltan datos básicos",IF($H145&lt;$G145,"Fechas de rodaje incoherentes",IF(AND($I145&lt;&gt;"",$I145&gt;$G145),"Solicitud posterior al inicio",IF(AND($P145&lt;&gt;"Pendiente",$P145&lt;&gt;"",$Q145=""),"Falta fecha de decisión",IF(AND($P145="Pendiente",$Q145&lt;&gt;""),"Decisión y fecha incoherentes",IF(AND($S145&lt;&gt;"",$T145&lt;&gt;"",$T145&lt;$S145),"Vigencia incoherente",IF(AND($P145="Aprobado",OR($S145="",$T145="")),"Falta vigencia",IF(AND($P145="Aprobado",$S145&lt;&gt;"",$T145&lt;&gt;"",OR($G145&lt;$S145,$H145&gt;$T145)),"Rodaje fuera de vigencia",IF(AND($V145&lt;&gt;"",$W145&gt;$V145),"Pago superior a la previsión","Correcto"))))))))))</f>
        <v/>
      </c>
      <c r="AD145" s="16" t="n"/>
      <c r="AE145" s="17" t="n"/>
    </row>
    <row r="146">
      <c r="A146" s="16" t="n"/>
      <c r="B146" s="16" t="n"/>
      <c r="C146" s="16" t="n"/>
      <c r="D146" s="16" t="n"/>
      <c r="E146" s="16" t="n"/>
      <c r="F146" s="16" t="n"/>
      <c r="G146" s="17" t="n"/>
      <c r="H146" s="17" t="n"/>
      <c r="I146" s="17" t="n"/>
      <c r="J146" s="16" t="n"/>
      <c r="K146" s="16" t="n"/>
      <c r="L146" s="16" t="n"/>
      <c r="M146" s="17" t="n"/>
      <c r="N146" s="16" t="n"/>
      <c r="O146" s="17" t="n"/>
      <c r="P146" s="16" t="n"/>
      <c r="Q146" s="17" t="n"/>
      <c r="R146" s="16" t="n"/>
      <c r="S146" s="17" t="n"/>
      <c r="T146" s="17" t="n"/>
      <c r="U146" s="16" t="n"/>
      <c r="V146" s="18" t="n"/>
      <c r="W146" s="18" t="n"/>
      <c r="X146" s="19">
        <f>IF($A146="","",IF(OR($V146="",$V146=0),"No aplica",IF($W146="","Pendiente",IF($W146&gt;=$V146,"Pagada","Parcial"))))</f>
        <v/>
      </c>
      <c r="Y146" s="19">
        <f>IF($A146="","",IF(COUNTIFS(Documentación!$B$5:$B$304,$A146,Documentación!$D$5:$D$304,"Sí")=0,"Sin requisitos cargados",IF(COUNTIFS(Documentación!$B$5:$B$304,$A146,Documentación!$D$5:$D$304,"Sí",Documentación!$K$5:$K$304,"&lt;&gt;Validado")=0,"Completa","Pendiente")))</f>
        <v/>
      </c>
      <c r="Z146" s="20">
        <f>IF(OR($A146="",$G146=""),"",$G146-'Instrucciones'!$B$4)</f>
        <v/>
      </c>
      <c r="AA146" s="20">
        <f>IF(OR($A146="",$T146=""),"",$T146-'Instrucciones'!$B$4)</f>
        <v/>
      </c>
      <c r="AB146" s="19">
        <f>IF($A146="","",IF($AC146&lt;&gt;"Correcto","Revisar datos",IF($L146="Cancelada","Cancelado",IF($P146="Denegado","Denegado",IF(AND($P146="Aprobado",$T146&lt;&gt;"",$T146&lt;'Instrucciones'!$B$4,$H146&gt;='Instrucciones'!$B$4),"Permiso vencido",IF(AND($P146="Pendiente",$G146&lt;'Instrucciones'!$B$4,$H146&gt;='Instrucciones'!$B$4),"Rodaje sin aprobación",IF(AND($P146="Pendiente",$G146&gt;='Instrucciones'!$B$4,$Z146&lt;='Instrucciones'!$B$5),"Aprobación urgente",IF(AND($P146="Aprobado",$Y146="Pendiente"),"Documentación pendiente",IF(AND($P146="Aprobado",OR($X146="Pendiente",$X146="Parcial")),"Tasa pendiente",IF(AND($P146="Aprobado",$AA146&gt;=0,$AA146&lt;='Instrucciones'!$B$5),"Vence pronto",IF($H146&lt;'Instrucciones'!$B$4,"Rodaje finalizado","Sin alerta")))))))))))</f>
        <v/>
      </c>
      <c r="AC146" s="19">
        <f>IF($A146="","",IF(COUNTIF($A$5:$A$204,$A146)&gt;1,"ID duplicado",IF(OR($B146="",$C146="",$D146="",$G146="",$H146="",$L146="",$P146=""),"Faltan datos básicos",IF($H146&lt;$G146,"Fechas de rodaje incoherentes",IF(AND($I146&lt;&gt;"",$I146&gt;$G146),"Solicitud posterior al inicio",IF(AND($P146&lt;&gt;"Pendiente",$P146&lt;&gt;"",$Q146=""),"Falta fecha de decisión",IF(AND($P146="Pendiente",$Q146&lt;&gt;""),"Decisión y fecha incoherentes",IF(AND($S146&lt;&gt;"",$T146&lt;&gt;"",$T146&lt;$S146),"Vigencia incoherente",IF(AND($P146="Aprobado",OR($S146="",$T146="")),"Falta vigencia",IF(AND($P146="Aprobado",$S146&lt;&gt;"",$T146&lt;&gt;"",OR($G146&lt;$S146,$H146&gt;$T146)),"Rodaje fuera de vigencia",IF(AND($V146&lt;&gt;"",$W146&gt;$V146),"Pago superior a la previsión","Correcto"))))))))))</f>
        <v/>
      </c>
      <c r="AD146" s="16" t="n"/>
      <c r="AE146" s="17" t="n"/>
    </row>
    <row r="147">
      <c r="A147" s="16" t="n"/>
      <c r="B147" s="16" t="n"/>
      <c r="C147" s="16" t="n"/>
      <c r="D147" s="16" t="n"/>
      <c r="E147" s="16" t="n"/>
      <c r="F147" s="16" t="n"/>
      <c r="G147" s="17" t="n"/>
      <c r="H147" s="17" t="n"/>
      <c r="I147" s="17" t="n"/>
      <c r="J147" s="16" t="n"/>
      <c r="K147" s="16" t="n"/>
      <c r="L147" s="16" t="n"/>
      <c r="M147" s="17" t="n"/>
      <c r="N147" s="16" t="n"/>
      <c r="O147" s="17" t="n"/>
      <c r="P147" s="16" t="n"/>
      <c r="Q147" s="17" t="n"/>
      <c r="R147" s="16" t="n"/>
      <c r="S147" s="17" t="n"/>
      <c r="T147" s="17" t="n"/>
      <c r="U147" s="16" t="n"/>
      <c r="V147" s="18" t="n"/>
      <c r="W147" s="18" t="n"/>
      <c r="X147" s="19">
        <f>IF($A147="","",IF(OR($V147="",$V147=0),"No aplica",IF($W147="","Pendiente",IF($W147&gt;=$V147,"Pagada","Parcial"))))</f>
        <v/>
      </c>
      <c r="Y147" s="19">
        <f>IF($A147="","",IF(COUNTIFS(Documentación!$B$5:$B$304,$A147,Documentación!$D$5:$D$304,"Sí")=0,"Sin requisitos cargados",IF(COUNTIFS(Documentación!$B$5:$B$304,$A147,Documentación!$D$5:$D$304,"Sí",Documentación!$K$5:$K$304,"&lt;&gt;Validado")=0,"Completa","Pendiente")))</f>
        <v/>
      </c>
      <c r="Z147" s="20">
        <f>IF(OR($A147="",$G147=""),"",$G147-'Instrucciones'!$B$4)</f>
        <v/>
      </c>
      <c r="AA147" s="20">
        <f>IF(OR($A147="",$T147=""),"",$T147-'Instrucciones'!$B$4)</f>
        <v/>
      </c>
      <c r="AB147" s="19">
        <f>IF($A147="","",IF($AC147&lt;&gt;"Correcto","Revisar datos",IF($L147="Cancelada","Cancelado",IF($P147="Denegado","Denegado",IF(AND($P147="Aprobado",$T147&lt;&gt;"",$T147&lt;'Instrucciones'!$B$4,$H147&gt;='Instrucciones'!$B$4),"Permiso vencido",IF(AND($P147="Pendiente",$G147&lt;'Instrucciones'!$B$4,$H147&gt;='Instrucciones'!$B$4),"Rodaje sin aprobación",IF(AND($P147="Pendiente",$G147&gt;='Instrucciones'!$B$4,$Z147&lt;='Instrucciones'!$B$5),"Aprobación urgente",IF(AND($P147="Aprobado",$Y147="Pendiente"),"Documentación pendiente",IF(AND($P147="Aprobado",OR($X147="Pendiente",$X147="Parcial")),"Tasa pendiente",IF(AND($P147="Aprobado",$AA147&gt;=0,$AA147&lt;='Instrucciones'!$B$5),"Vence pronto",IF($H147&lt;'Instrucciones'!$B$4,"Rodaje finalizado","Sin alerta")))))))))))</f>
        <v/>
      </c>
      <c r="AC147" s="19">
        <f>IF($A147="","",IF(COUNTIF($A$5:$A$204,$A147)&gt;1,"ID duplicado",IF(OR($B147="",$C147="",$D147="",$G147="",$H147="",$L147="",$P147=""),"Faltan datos básicos",IF($H147&lt;$G147,"Fechas de rodaje incoherentes",IF(AND($I147&lt;&gt;"",$I147&gt;$G147),"Solicitud posterior al inicio",IF(AND($P147&lt;&gt;"Pendiente",$P147&lt;&gt;"",$Q147=""),"Falta fecha de decisión",IF(AND($P147="Pendiente",$Q147&lt;&gt;""),"Decisión y fecha incoherentes",IF(AND($S147&lt;&gt;"",$T147&lt;&gt;"",$T147&lt;$S147),"Vigencia incoherente",IF(AND($P147="Aprobado",OR($S147="",$T147="")),"Falta vigencia",IF(AND($P147="Aprobado",$S147&lt;&gt;"",$T147&lt;&gt;"",OR($G147&lt;$S147,$H147&gt;$T147)),"Rodaje fuera de vigencia",IF(AND($V147&lt;&gt;"",$W147&gt;$V147),"Pago superior a la previsión","Correcto"))))))))))</f>
        <v/>
      </c>
      <c r="AD147" s="16" t="n"/>
      <c r="AE147" s="17" t="n"/>
    </row>
    <row r="148">
      <c r="A148" s="16" t="n"/>
      <c r="B148" s="16" t="n"/>
      <c r="C148" s="16" t="n"/>
      <c r="D148" s="16" t="n"/>
      <c r="E148" s="16" t="n"/>
      <c r="F148" s="16" t="n"/>
      <c r="G148" s="17" t="n"/>
      <c r="H148" s="17" t="n"/>
      <c r="I148" s="17" t="n"/>
      <c r="J148" s="16" t="n"/>
      <c r="K148" s="16" t="n"/>
      <c r="L148" s="16" t="n"/>
      <c r="M148" s="17" t="n"/>
      <c r="N148" s="16" t="n"/>
      <c r="O148" s="17" t="n"/>
      <c r="P148" s="16" t="n"/>
      <c r="Q148" s="17" t="n"/>
      <c r="R148" s="16" t="n"/>
      <c r="S148" s="17" t="n"/>
      <c r="T148" s="17" t="n"/>
      <c r="U148" s="16" t="n"/>
      <c r="V148" s="18" t="n"/>
      <c r="W148" s="18" t="n"/>
      <c r="X148" s="19">
        <f>IF($A148="","",IF(OR($V148="",$V148=0),"No aplica",IF($W148="","Pendiente",IF($W148&gt;=$V148,"Pagada","Parcial"))))</f>
        <v/>
      </c>
      <c r="Y148" s="19">
        <f>IF($A148="","",IF(COUNTIFS(Documentación!$B$5:$B$304,$A148,Documentación!$D$5:$D$304,"Sí")=0,"Sin requisitos cargados",IF(COUNTIFS(Documentación!$B$5:$B$304,$A148,Documentación!$D$5:$D$304,"Sí",Documentación!$K$5:$K$304,"&lt;&gt;Validado")=0,"Completa","Pendiente")))</f>
        <v/>
      </c>
      <c r="Z148" s="20">
        <f>IF(OR($A148="",$G148=""),"",$G148-'Instrucciones'!$B$4)</f>
        <v/>
      </c>
      <c r="AA148" s="20">
        <f>IF(OR($A148="",$T148=""),"",$T148-'Instrucciones'!$B$4)</f>
        <v/>
      </c>
      <c r="AB148" s="19">
        <f>IF($A148="","",IF($AC148&lt;&gt;"Correcto","Revisar datos",IF($L148="Cancelada","Cancelado",IF($P148="Denegado","Denegado",IF(AND($P148="Aprobado",$T148&lt;&gt;"",$T148&lt;'Instrucciones'!$B$4,$H148&gt;='Instrucciones'!$B$4),"Permiso vencido",IF(AND($P148="Pendiente",$G148&lt;'Instrucciones'!$B$4,$H148&gt;='Instrucciones'!$B$4),"Rodaje sin aprobación",IF(AND($P148="Pendiente",$G148&gt;='Instrucciones'!$B$4,$Z148&lt;='Instrucciones'!$B$5),"Aprobación urgente",IF(AND($P148="Aprobado",$Y148="Pendiente"),"Documentación pendiente",IF(AND($P148="Aprobado",OR($X148="Pendiente",$X148="Parcial")),"Tasa pendiente",IF(AND($P148="Aprobado",$AA148&gt;=0,$AA148&lt;='Instrucciones'!$B$5),"Vence pronto",IF($H148&lt;'Instrucciones'!$B$4,"Rodaje finalizado","Sin alerta")))))))))))</f>
        <v/>
      </c>
      <c r="AC148" s="19">
        <f>IF($A148="","",IF(COUNTIF($A$5:$A$204,$A148)&gt;1,"ID duplicado",IF(OR($B148="",$C148="",$D148="",$G148="",$H148="",$L148="",$P148=""),"Faltan datos básicos",IF($H148&lt;$G148,"Fechas de rodaje incoherentes",IF(AND($I148&lt;&gt;"",$I148&gt;$G148),"Solicitud posterior al inicio",IF(AND($P148&lt;&gt;"Pendiente",$P148&lt;&gt;"",$Q148=""),"Falta fecha de decisión",IF(AND($P148="Pendiente",$Q148&lt;&gt;""),"Decisión y fecha incoherentes",IF(AND($S148&lt;&gt;"",$T148&lt;&gt;"",$T148&lt;$S148),"Vigencia incoherente",IF(AND($P148="Aprobado",OR($S148="",$T148="")),"Falta vigencia",IF(AND($P148="Aprobado",$S148&lt;&gt;"",$T148&lt;&gt;"",OR($G148&lt;$S148,$H148&gt;$T148)),"Rodaje fuera de vigencia",IF(AND($V148&lt;&gt;"",$W148&gt;$V148),"Pago superior a la previsión","Correcto"))))))))))</f>
        <v/>
      </c>
      <c r="AD148" s="16" t="n"/>
      <c r="AE148" s="17" t="n"/>
    </row>
    <row r="149">
      <c r="A149" s="16" t="n"/>
      <c r="B149" s="16" t="n"/>
      <c r="C149" s="16" t="n"/>
      <c r="D149" s="16" t="n"/>
      <c r="E149" s="16" t="n"/>
      <c r="F149" s="16" t="n"/>
      <c r="G149" s="17" t="n"/>
      <c r="H149" s="17" t="n"/>
      <c r="I149" s="17" t="n"/>
      <c r="J149" s="16" t="n"/>
      <c r="K149" s="16" t="n"/>
      <c r="L149" s="16" t="n"/>
      <c r="M149" s="17" t="n"/>
      <c r="N149" s="16" t="n"/>
      <c r="O149" s="17" t="n"/>
      <c r="P149" s="16" t="n"/>
      <c r="Q149" s="17" t="n"/>
      <c r="R149" s="16" t="n"/>
      <c r="S149" s="17" t="n"/>
      <c r="T149" s="17" t="n"/>
      <c r="U149" s="16" t="n"/>
      <c r="V149" s="18" t="n"/>
      <c r="W149" s="18" t="n"/>
      <c r="X149" s="19">
        <f>IF($A149="","",IF(OR($V149="",$V149=0),"No aplica",IF($W149="","Pendiente",IF($W149&gt;=$V149,"Pagada","Parcial"))))</f>
        <v/>
      </c>
      <c r="Y149" s="19">
        <f>IF($A149="","",IF(COUNTIFS(Documentación!$B$5:$B$304,$A149,Documentación!$D$5:$D$304,"Sí")=0,"Sin requisitos cargados",IF(COUNTIFS(Documentación!$B$5:$B$304,$A149,Documentación!$D$5:$D$304,"Sí",Documentación!$K$5:$K$304,"&lt;&gt;Validado")=0,"Completa","Pendiente")))</f>
        <v/>
      </c>
      <c r="Z149" s="20">
        <f>IF(OR($A149="",$G149=""),"",$G149-'Instrucciones'!$B$4)</f>
        <v/>
      </c>
      <c r="AA149" s="20">
        <f>IF(OR($A149="",$T149=""),"",$T149-'Instrucciones'!$B$4)</f>
        <v/>
      </c>
      <c r="AB149" s="19">
        <f>IF($A149="","",IF($AC149&lt;&gt;"Correcto","Revisar datos",IF($L149="Cancelada","Cancelado",IF($P149="Denegado","Denegado",IF(AND($P149="Aprobado",$T149&lt;&gt;"",$T149&lt;'Instrucciones'!$B$4,$H149&gt;='Instrucciones'!$B$4),"Permiso vencido",IF(AND($P149="Pendiente",$G149&lt;'Instrucciones'!$B$4,$H149&gt;='Instrucciones'!$B$4),"Rodaje sin aprobación",IF(AND($P149="Pendiente",$G149&gt;='Instrucciones'!$B$4,$Z149&lt;='Instrucciones'!$B$5),"Aprobación urgente",IF(AND($P149="Aprobado",$Y149="Pendiente"),"Documentación pendiente",IF(AND($P149="Aprobado",OR($X149="Pendiente",$X149="Parcial")),"Tasa pendiente",IF(AND($P149="Aprobado",$AA149&gt;=0,$AA149&lt;='Instrucciones'!$B$5),"Vence pronto",IF($H149&lt;'Instrucciones'!$B$4,"Rodaje finalizado","Sin alerta")))))))))))</f>
        <v/>
      </c>
      <c r="AC149" s="19">
        <f>IF($A149="","",IF(COUNTIF($A$5:$A$204,$A149)&gt;1,"ID duplicado",IF(OR($B149="",$C149="",$D149="",$G149="",$H149="",$L149="",$P149=""),"Faltan datos básicos",IF($H149&lt;$G149,"Fechas de rodaje incoherentes",IF(AND($I149&lt;&gt;"",$I149&gt;$G149),"Solicitud posterior al inicio",IF(AND($P149&lt;&gt;"Pendiente",$P149&lt;&gt;"",$Q149=""),"Falta fecha de decisión",IF(AND($P149="Pendiente",$Q149&lt;&gt;""),"Decisión y fecha incoherentes",IF(AND($S149&lt;&gt;"",$T149&lt;&gt;"",$T149&lt;$S149),"Vigencia incoherente",IF(AND($P149="Aprobado",OR($S149="",$T149="")),"Falta vigencia",IF(AND($P149="Aprobado",$S149&lt;&gt;"",$T149&lt;&gt;"",OR($G149&lt;$S149,$H149&gt;$T149)),"Rodaje fuera de vigencia",IF(AND($V149&lt;&gt;"",$W149&gt;$V149),"Pago superior a la previsión","Correcto"))))))))))</f>
        <v/>
      </c>
      <c r="AD149" s="16" t="n"/>
      <c r="AE149" s="17" t="n"/>
    </row>
    <row r="150">
      <c r="A150" s="16" t="n"/>
      <c r="B150" s="16" t="n"/>
      <c r="C150" s="16" t="n"/>
      <c r="D150" s="16" t="n"/>
      <c r="E150" s="16" t="n"/>
      <c r="F150" s="16" t="n"/>
      <c r="G150" s="17" t="n"/>
      <c r="H150" s="17" t="n"/>
      <c r="I150" s="17" t="n"/>
      <c r="J150" s="16" t="n"/>
      <c r="K150" s="16" t="n"/>
      <c r="L150" s="16" t="n"/>
      <c r="M150" s="17" t="n"/>
      <c r="N150" s="16" t="n"/>
      <c r="O150" s="17" t="n"/>
      <c r="P150" s="16" t="n"/>
      <c r="Q150" s="17" t="n"/>
      <c r="R150" s="16" t="n"/>
      <c r="S150" s="17" t="n"/>
      <c r="T150" s="17" t="n"/>
      <c r="U150" s="16" t="n"/>
      <c r="V150" s="18" t="n"/>
      <c r="W150" s="18" t="n"/>
      <c r="X150" s="19">
        <f>IF($A150="","",IF(OR($V150="",$V150=0),"No aplica",IF($W150="","Pendiente",IF($W150&gt;=$V150,"Pagada","Parcial"))))</f>
        <v/>
      </c>
      <c r="Y150" s="19">
        <f>IF($A150="","",IF(COUNTIFS(Documentación!$B$5:$B$304,$A150,Documentación!$D$5:$D$304,"Sí")=0,"Sin requisitos cargados",IF(COUNTIFS(Documentación!$B$5:$B$304,$A150,Documentación!$D$5:$D$304,"Sí",Documentación!$K$5:$K$304,"&lt;&gt;Validado")=0,"Completa","Pendiente")))</f>
        <v/>
      </c>
      <c r="Z150" s="20">
        <f>IF(OR($A150="",$G150=""),"",$G150-'Instrucciones'!$B$4)</f>
        <v/>
      </c>
      <c r="AA150" s="20">
        <f>IF(OR($A150="",$T150=""),"",$T150-'Instrucciones'!$B$4)</f>
        <v/>
      </c>
      <c r="AB150" s="19">
        <f>IF($A150="","",IF($AC150&lt;&gt;"Correcto","Revisar datos",IF($L150="Cancelada","Cancelado",IF($P150="Denegado","Denegado",IF(AND($P150="Aprobado",$T150&lt;&gt;"",$T150&lt;'Instrucciones'!$B$4,$H150&gt;='Instrucciones'!$B$4),"Permiso vencido",IF(AND($P150="Pendiente",$G150&lt;'Instrucciones'!$B$4,$H150&gt;='Instrucciones'!$B$4),"Rodaje sin aprobación",IF(AND($P150="Pendiente",$G150&gt;='Instrucciones'!$B$4,$Z150&lt;='Instrucciones'!$B$5),"Aprobación urgente",IF(AND($P150="Aprobado",$Y150="Pendiente"),"Documentación pendiente",IF(AND($P150="Aprobado",OR($X150="Pendiente",$X150="Parcial")),"Tasa pendiente",IF(AND($P150="Aprobado",$AA150&gt;=0,$AA150&lt;='Instrucciones'!$B$5),"Vence pronto",IF($H150&lt;'Instrucciones'!$B$4,"Rodaje finalizado","Sin alerta")))))))))))</f>
        <v/>
      </c>
      <c r="AC150" s="19">
        <f>IF($A150="","",IF(COUNTIF($A$5:$A$204,$A150)&gt;1,"ID duplicado",IF(OR($B150="",$C150="",$D150="",$G150="",$H150="",$L150="",$P150=""),"Faltan datos básicos",IF($H150&lt;$G150,"Fechas de rodaje incoherentes",IF(AND($I150&lt;&gt;"",$I150&gt;$G150),"Solicitud posterior al inicio",IF(AND($P150&lt;&gt;"Pendiente",$P150&lt;&gt;"",$Q150=""),"Falta fecha de decisión",IF(AND($P150="Pendiente",$Q150&lt;&gt;""),"Decisión y fecha incoherentes",IF(AND($S150&lt;&gt;"",$T150&lt;&gt;"",$T150&lt;$S150),"Vigencia incoherente",IF(AND($P150="Aprobado",OR($S150="",$T150="")),"Falta vigencia",IF(AND($P150="Aprobado",$S150&lt;&gt;"",$T150&lt;&gt;"",OR($G150&lt;$S150,$H150&gt;$T150)),"Rodaje fuera de vigencia",IF(AND($V150&lt;&gt;"",$W150&gt;$V150),"Pago superior a la previsión","Correcto"))))))))))</f>
        <v/>
      </c>
      <c r="AD150" s="16" t="n"/>
      <c r="AE150" s="17" t="n"/>
    </row>
    <row r="151">
      <c r="A151" s="16" t="n"/>
      <c r="B151" s="16" t="n"/>
      <c r="C151" s="16" t="n"/>
      <c r="D151" s="16" t="n"/>
      <c r="E151" s="16" t="n"/>
      <c r="F151" s="16" t="n"/>
      <c r="G151" s="17" t="n"/>
      <c r="H151" s="17" t="n"/>
      <c r="I151" s="17" t="n"/>
      <c r="J151" s="16" t="n"/>
      <c r="K151" s="16" t="n"/>
      <c r="L151" s="16" t="n"/>
      <c r="M151" s="17" t="n"/>
      <c r="N151" s="16" t="n"/>
      <c r="O151" s="17" t="n"/>
      <c r="P151" s="16" t="n"/>
      <c r="Q151" s="17" t="n"/>
      <c r="R151" s="16" t="n"/>
      <c r="S151" s="17" t="n"/>
      <c r="T151" s="17" t="n"/>
      <c r="U151" s="16" t="n"/>
      <c r="V151" s="18" t="n"/>
      <c r="W151" s="18" t="n"/>
      <c r="X151" s="19">
        <f>IF($A151="","",IF(OR($V151="",$V151=0),"No aplica",IF($W151="","Pendiente",IF($W151&gt;=$V151,"Pagada","Parcial"))))</f>
        <v/>
      </c>
      <c r="Y151" s="19">
        <f>IF($A151="","",IF(COUNTIFS(Documentación!$B$5:$B$304,$A151,Documentación!$D$5:$D$304,"Sí")=0,"Sin requisitos cargados",IF(COUNTIFS(Documentación!$B$5:$B$304,$A151,Documentación!$D$5:$D$304,"Sí",Documentación!$K$5:$K$304,"&lt;&gt;Validado")=0,"Completa","Pendiente")))</f>
        <v/>
      </c>
      <c r="Z151" s="20">
        <f>IF(OR($A151="",$G151=""),"",$G151-'Instrucciones'!$B$4)</f>
        <v/>
      </c>
      <c r="AA151" s="20">
        <f>IF(OR($A151="",$T151=""),"",$T151-'Instrucciones'!$B$4)</f>
        <v/>
      </c>
      <c r="AB151" s="19">
        <f>IF($A151="","",IF($AC151&lt;&gt;"Correcto","Revisar datos",IF($L151="Cancelada","Cancelado",IF($P151="Denegado","Denegado",IF(AND($P151="Aprobado",$T151&lt;&gt;"",$T151&lt;'Instrucciones'!$B$4,$H151&gt;='Instrucciones'!$B$4),"Permiso vencido",IF(AND($P151="Pendiente",$G151&lt;'Instrucciones'!$B$4,$H151&gt;='Instrucciones'!$B$4),"Rodaje sin aprobación",IF(AND($P151="Pendiente",$G151&gt;='Instrucciones'!$B$4,$Z151&lt;='Instrucciones'!$B$5),"Aprobación urgente",IF(AND($P151="Aprobado",$Y151="Pendiente"),"Documentación pendiente",IF(AND($P151="Aprobado",OR($X151="Pendiente",$X151="Parcial")),"Tasa pendiente",IF(AND($P151="Aprobado",$AA151&gt;=0,$AA151&lt;='Instrucciones'!$B$5),"Vence pronto",IF($H151&lt;'Instrucciones'!$B$4,"Rodaje finalizado","Sin alerta")))))))))))</f>
        <v/>
      </c>
      <c r="AC151" s="19">
        <f>IF($A151="","",IF(COUNTIF($A$5:$A$204,$A151)&gt;1,"ID duplicado",IF(OR($B151="",$C151="",$D151="",$G151="",$H151="",$L151="",$P151=""),"Faltan datos básicos",IF($H151&lt;$G151,"Fechas de rodaje incoherentes",IF(AND($I151&lt;&gt;"",$I151&gt;$G151),"Solicitud posterior al inicio",IF(AND($P151&lt;&gt;"Pendiente",$P151&lt;&gt;"",$Q151=""),"Falta fecha de decisión",IF(AND($P151="Pendiente",$Q151&lt;&gt;""),"Decisión y fecha incoherentes",IF(AND($S151&lt;&gt;"",$T151&lt;&gt;"",$T151&lt;$S151),"Vigencia incoherente",IF(AND($P151="Aprobado",OR($S151="",$T151="")),"Falta vigencia",IF(AND($P151="Aprobado",$S151&lt;&gt;"",$T151&lt;&gt;"",OR($G151&lt;$S151,$H151&gt;$T151)),"Rodaje fuera de vigencia",IF(AND($V151&lt;&gt;"",$W151&gt;$V151),"Pago superior a la previsión","Correcto"))))))))))</f>
        <v/>
      </c>
      <c r="AD151" s="16" t="n"/>
      <c r="AE151" s="17" t="n"/>
    </row>
    <row r="152">
      <c r="A152" s="16" t="n"/>
      <c r="B152" s="16" t="n"/>
      <c r="C152" s="16" t="n"/>
      <c r="D152" s="16" t="n"/>
      <c r="E152" s="16" t="n"/>
      <c r="F152" s="16" t="n"/>
      <c r="G152" s="17" t="n"/>
      <c r="H152" s="17" t="n"/>
      <c r="I152" s="17" t="n"/>
      <c r="J152" s="16" t="n"/>
      <c r="K152" s="16" t="n"/>
      <c r="L152" s="16" t="n"/>
      <c r="M152" s="17" t="n"/>
      <c r="N152" s="16" t="n"/>
      <c r="O152" s="17" t="n"/>
      <c r="P152" s="16" t="n"/>
      <c r="Q152" s="17" t="n"/>
      <c r="R152" s="16" t="n"/>
      <c r="S152" s="17" t="n"/>
      <c r="T152" s="17" t="n"/>
      <c r="U152" s="16" t="n"/>
      <c r="V152" s="18" t="n"/>
      <c r="W152" s="18" t="n"/>
      <c r="X152" s="19">
        <f>IF($A152="","",IF(OR($V152="",$V152=0),"No aplica",IF($W152="","Pendiente",IF($W152&gt;=$V152,"Pagada","Parcial"))))</f>
        <v/>
      </c>
      <c r="Y152" s="19">
        <f>IF($A152="","",IF(COUNTIFS(Documentación!$B$5:$B$304,$A152,Documentación!$D$5:$D$304,"Sí")=0,"Sin requisitos cargados",IF(COUNTIFS(Documentación!$B$5:$B$304,$A152,Documentación!$D$5:$D$304,"Sí",Documentación!$K$5:$K$304,"&lt;&gt;Validado")=0,"Completa","Pendiente")))</f>
        <v/>
      </c>
      <c r="Z152" s="20">
        <f>IF(OR($A152="",$G152=""),"",$G152-'Instrucciones'!$B$4)</f>
        <v/>
      </c>
      <c r="AA152" s="20">
        <f>IF(OR($A152="",$T152=""),"",$T152-'Instrucciones'!$B$4)</f>
        <v/>
      </c>
      <c r="AB152" s="19">
        <f>IF($A152="","",IF($AC152&lt;&gt;"Correcto","Revisar datos",IF($L152="Cancelada","Cancelado",IF($P152="Denegado","Denegado",IF(AND($P152="Aprobado",$T152&lt;&gt;"",$T152&lt;'Instrucciones'!$B$4,$H152&gt;='Instrucciones'!$B$4),"Permiso vencido",IF(AND($P152="Pendiente",$G152&lt;'Instrucciones'!$B$4,$H152&gt;='Instrucciones'!$B$4),"Rodaje sin aprobación",IF(AND($P152="Pendiente",$G152&gt;='Instrucciones'!$B$4,$Z152&lt;='Instrucciones'!$B$5),"Aprobación urgente",IF(AND($P152="Aprobado",$Y152="Pendiente"),"Documentación pendiente",IF(AND($P152="Aprobado",OR($X152="Pendiente",$X152="Parcial")),"Tasa pendiente",IF(AND($P152="Aprobado",$AA152&gt;=0,$AA152&lt;='Instrucciones'!$B$5),"Vence pronto",IF($H152&lt;'Instrucciones'!$B$4,"Rodaje finalizado","Sin alerta")))))))))))</f>
        <v/>
      </c>
      <c r="AC152" s="19">
        <f>IF($A152="","",IF(COUNTIF($A$5:$A$204,$A152)&gt;1,"ID duplicado",IF(OR($B152="",$C152="",$D152="",$G152="",$H152="",$L152="",$P152=""),"Faltan datos básicos",IF($H152&lt;$G152,"Fechas de rodaje incoherentes",IF(AND($I152&lt;&gt;"",$I152&gt;$G152),"Solicitud posterior al inicio",IF(AND($P152&lt;&gt;"Pendiente",$P152&lt;&gt;"",$Q152=""),"Falta fecha de decisión",IF(AND($P152="Pendiente",$Q152&lt;&gt;""),"Decisión y fecha incoherentes",IF(AND($S152&lt;&gt;"",$T152&lt;&gt;"",$T152&lt;$S152),"Vigencia incoherente",IF(AND($P152="Aprobado",OR($S152="",$T152="")),"Falta vigencia",IF(AND($P152="Aprobado",$S152&lt;&gt;"",$T152&lt;&gt;"",OR($G152&lt;$S152,$H152&gt;$T152)),"Rodaje fuera de vigencia",IF(AND($V152&lt;&gt;"",$W152&gt;$V152),"Pago superior a la previsión","Correcto"))))))))))</f>
        <v/>
      </c>
      <c r="AD152" s="16" t="n"/>
      <c r="AE152" s="17" t="n"/>
    </row>
    <row r="153">
      <c r="A153" s="16" t="n"/>
      <c r="B153" s="16" t="n"/>
      <c r="C153" s="16" t="n"/>
      <c r="D153" s="16" t="n"/>
      <c r="E153" s="16" t="n"/>
      <c r="F153" s="16" t="n"/>
      <c r="G153" s="17" t="n"/>
      <c r="H153" s="17" t="n"/>
      <c r="I153" s="17" t="n"/>
      <c r="J153" s="16" t="n"/>
      <c r="K153" s="16" t="n"/>
      <c r="L153" s="16" t="n"/>
      <c r="M153" s="17" t="n"/>
      <c r="N153" s="16" t="n"/>
      <c r="O153" s="17" t="n"/>
      <c r="P153" s="16" t="n"/>
      <c r="Q153" s="17" t="n"/>
      <c r="R153" s="16" t="n"/>
      <c r="S153" s="17" t="n"/>
      <c r="T153" s="17" t="n"/>
      <c r="U153" s="16" t="n"/>
      <c r="V153" s="18" t="n"/>
      <c r="W153" s="18" t="n"/>
      <c r="X153" s="19">
        <f>IF($A153="","",IF(OR($V153="",$V153=0),"No aplica",IF($W153="","Pendiente",IF($W153&gt;=$V153,"Pagada","Parcial"))))</f>
        <v/>
      </c>
      <c r="Y153" s="19">
        <f>IF($A153="","",IF(COUNTIFS(Documentación!$B$5:$B$304,$A153,Documentación!$D$5:$D$304,"Sí")=0,"Sin requisitos cargados",IF(COUNTIFS(Documentación!$B$5:$B$304,$A153,Documentación!$D$5:$D$304,"Sí",Documentación!$K$5:$K$304,"&lt;&gt;Validado")=0,"Completa","Pendiente")))</f>
        <v/>
      </c>
      <c r="Z153" s="20">
        <f>IF(OR($A153="",$G153=""),"",$G153-'Instrucciones'!$B$4)</f>
        <v/>
      </c>
      <c r="AA153" s="20">
        <f>IF(OR($A153="",$T153=""),"",$T153-'Instrucciones'!$B$4)</f>
        <v/>
      </c>
      <c r="AB153" s="19">
        <f>IF($A153="","",IF($AC153&lt;&gt;"Correcto","Revisar datos",IF($L153="Cancelada","Cancelado",IF($P153="Denegado","Denegado",IF(AND($P153="Aprobado",$T153&lt;&gt;"",$T153&lt;'Instrucciones'!$B$4,$H153&gt;='Instrucciones'!$B$4),"Permiso vencido",IF(AND($P153="Pendiente",$G153&lt;'Instrucciones'!$B$4,$H153&gt;='Instrucciones'!$B$4),"Rodaje sin aprobación",IF(AND($P153="Pendiente",$G153&gt;='Instrucciones'!$B$4,$Z153&lt;='Instrucciones'!$B$5),"Aprobación urgente",IF(AND($P153="Aprobado",$Y153="Pendiente"),"Documentación pendiente",IF(AND($P153="Aprobado",OR($X153="Pendiente",$X153="Parcial")),"Tasa pendiente",IF(AND($P153="Aprobado",$AA153&gt;=0,$AA153&lt;='Instrucciones'!$B$5),"Vence pronto",IF($H153&lt;'Instrucciones'!$B$4,"Rodaje finalizado","Sin alerta")))))))))))</f>
        <v/>
      </c>
      <c r="AC153" s="19">
        <f>IF($A153="","",IF(COUNTIF($A$5:$A$204,$A153)&gt;1,"ID duplicado",IF(OR($B153="",$C153="",$D153="",$G153="",$H153="",$L153="",$P153=""),"Faltan datos básicos",IF($H153&lt;$G153,"Fechas de rodaje incoherentes",IF(AND($I153&lt;&gt;"",$I153&gt;$G153),"Solicitud posterior al inicio",IF(AND($P153&lt;&gt;"Pendiente",$P153&lt;&gt;"",$Q153=""),"Falta fecha de decisión",IF(AND($P153="Pendiente",$Q153&lt;&gt;""),"Decisión y fecha incoherentes",IF(AND($S153&lt;&gt;"",$T153&lt;&gt;"",$T153&lt;$S153),"Vigencia incoherente",IF(AND($P153="Aprobado",OR($S153="",$T153="")),"Falta vigencia",IF(AND($P153="Aprobado",$S153&lt;&gt;"",$T153&lt;&gt;"",OR($G153&lt;$S153,$H153&gt;$T153)),"Rodaje fuera de vigencia",IF(AND($V153&lt;&gt;"",$W153&gt;$V153),"Pago superior a la previsión","Correcto"))))))))))</f>
        <v/>
      </c>
      <c r="AD153" s="16" t="n"/>
      <c r="AE153" s="17" t="n"/>
    </row>
    <row r="154">
      <c r="A154" s="16" t="n"/>
      <c r="B154" s="16" t="n"/>
      <c r="C154" s="16" t="n"/>
      <c r="D154" s="16" t="n"/>
      <c r="E154" s="16" t="n"/>
      <c r="F154" s="16" t="n"/>
      <c r="G154" s="17" t="n"/>
      <c r="H154" s="17" t="n"/>
      <c r="I154" s="17" t="n"/>
      <c r="J154" s="16" t="n"/>
      <c r="K154" s="16" t="n"/>
      <c r="L154" s="16" t="n"/>
      <c r="M154" s="17" t="n"/>
      <c r="N154" s="16" t="n"/>
      <c r="O154" s="17" t="n"/>
      <c r="P154" s="16" t="n"/>
      <c r="Q154" s="17" t="n"/>
      <c r="R154" s="16" t="n"/>
      <c r="S154" s="17" t="n"/>
      <c r="T154" s="17" t="n"/>
      <c r="U154" s="16" t="n"/>
      <c r="V154" s="18" t="n"/>
      <c r="W154" s="18" t="n"/>
      <c r="X154" s="19">
        <f>IF($A154="","",IF(OR($V154="",$V154=0),"No aplica",IF($W154="","Pendiente",IF($W154&gt;=$V154,"Pagada","Parcial"))))</f>
        <v/>
      </c>
      <c r="Y154" s="19">
        <f>IF($A154="","",IF(COUNTIFS(Documentación!$B$5:$B$304,$A154,Documentación!$D$5:$D$304,"Sí")=0,"Sin requisitos cargados",IF(COUNTIFS(Documentación!$B$5:$B$304,$A154,Documentación!$D$5:$D$304,"Sí",Documentación!$K$5:$K$304,"&lt;&gt;Validado")=0,"Completa","Pendiente")))</f>
        <v/>
      </c>
      <c r="Z154" s="20">
        <f>IF(OR($A154="",$G154=""),"",$G154-'Instrucciones'!$B$4)</f>
        <v/>
      </c>
      <c r="AA154" s="20">
        <f>IF(OR($A154="",$T154=""),"",$T154-'Instrucciones'!$B$4)</f>
        <v/>
      </c>
      <c r="AB154" s="19">
        <f>IF($A154="","",IF($AC154&lt;&gt;"Correcto","Revisar datos",IF($L154="Cancelada","Cancelado",IF($P154="Denegado","Denegado",IF(AND($P154="Aprobado",$T154&lt;&gt;"",$T154&lt;'Instrucciones'!$B$4,$H154&gt;='Instrucciones'!$B$4),"Permiso vencido",IF(AND($P154="Pendiente",$G154&lt;'Instrucciones'!$B$4,$H154&gt;='Instrucciones'!$B$4),"Rodaje sin aprobación",IF(AND($P154="Pendiente",$G154&gt;='Instrucciones'!$B$4,$Z154&lt;='Instrucciones'!$B$5),"Aprobación urgente",IF(AND($P154="Aprobado",$Y154="Pendiente"),"Documentación pendiente",IF(AND($P154="Aprobado",OR($X154="Pendiente",$X154="Parcial")),"Tasa pendiente",IF(AND($P154="Aprobado",$AA154&gt;=0,$AA154&lt;='Instrucciones'!$B$5),"Vence pronto",IF($H154&lt;'Instrucciones'!$B$4,"Rodaje finalizado","Sin alerta")))))))))))</f>
        <v/>
      </c>
      <c r="AC154" s="19">
        <f>IF($A154="","",IF(COUNTIF($A$5:$A$204,$A154)&gt;1,"ID duplicado",IF(OR($B154="",$C154="",$D154="",$G154="",$H154="",$L154="",$P154=""),"Faltan datos básicos",IF($H154&lt;$G154,"Fechas de rodaje incoherentes",IF(AND($I154&lt;&gt;"",$I154&gt;$G154),"Solicitud posterior al inicio",IF(AND($P154&lt;&gt;"Pendiente",$P154&lt;&gt;"",$Q154=""),"Falta fecha de decisión",IF(AND($P154="Pendiente",$Q154&lt;&gt;""),"Decisión y fecha incoherentes",IF(AND($S154&lt;&gt;"",$T154&lt;&gt;"",$T154&lt;$S154),"Vigencia incoherente",IF(AND($P154="Aprobado",OR($S154="",$T154="")),"Falta vigencia",IF(AND($P154="Aprobado",$S154&lt;&gt;"",$T154&lt;&gt;"",OR($G154&lt;$S154,$H154&gt;$T154)),"Rodaje fuera de vigencia",IF(AND($V154&lt;&gt;"",$W154&gt;$V154),"Pago superior a la previsión","Correcto"))))))))))</f>
        <v/>
      </c>
      <c r="AD154" s="16" t="n"/>
      <c r="AE154" s="17" t="n"/>
    </row>
    <row r="155">
      <c r="A155" s="16" t="n"/>
      <c r="B155" s="16" t="n"/>
      <c r="C155" s="16" t="n"/>
      <c r="D155" s="16" t="n"/>
      <c r="E155" s="16" t="n"/>
      <c r="F155" s="16" t="n"/>
      <c r="G155" s="17" t="n"/>
      <c r="H155" s="17" t="n"/>
      <c r="I155" s="17" t="n"/>
      <c r="J155" s="16" t="n"/>
      <c r="K155" s="16" t="n"/>
      <c r="L155" s="16" t="n"/>
      <c r="M155" s="17" t="n"/>
      <c r="N155" s="16" t="n"/>
      <c r="O155" s="17" t="n"/>
      <c r="P155" s="16" t="n"/>
      <c r="Q155" s="17" t="n"/>
      <c r="R155" s="16" t="n"/>
      <c r="S155" s="17" t="n"/>
      <c r="T155" s="17" t="n"/>
      <c r="U155" s="16" t="n"/>
      <c r="V155" s="18" t="n"/>
      <c r="W155" s="18" t="n"/>
      <c r="X155" s="19">
        <f>IF($A155="","",IF(OR($V155="",$V155=0),"No aplica",IF($W155="","Pendiente",IF($W155&gt;=$V155,"Pagada","Parcial"))))</f>
        <v/>
      </c>
      <c r="Y155" s="19">
        <f>IF($A155="","",IF(COUNTIFS(Documentación!$B$5:$B$304,$A155,Documentación!$D$5:$D$304,"Sí")=0,"Sin requisitos cargados",IF(COUNTIFS(Documentación!$B$5:$B$304,$A155,Documentación!$D$5:$D$304,"Sí",Documentación!$K$5:$K$304,"&lt;&gt;Validado")=0,"Completa","Pendiente")))</f>
        <v/>
      </c>
      <c r="Z155" s="20">
        <f>IF(OR($A155="",$G155=""),"",$G155-'Instrucciones'!$B$4)</f>
        <v/>
      </c>
      <c r="AA155" s="20">
        <f>IF(OR($A155="",$T155=""),"",$T155-'Instrucciones'!$B$4)</f>
        <v/>
      </c>
      <c r="AB155" s="19">
        <f>IF($A155="","",IF($AC155&lt;&gt;"Correcto","Revisar datos",IF($L155="Cancelada","Cancelado",IF($P155="Denegado","Denegado",IF(AND($P155="Aprobado",$T155&lt;&gt;"",$T155&lt;'Instrucciones'!$B$4,$H155&gt;='Instrucciones'!$B$4),"Permiso vencido",IF(AND($P155="Pendiente",$G155&lt;'Instrucciones'!$B$4,$H155&gt;='Instrucciones'!$B$4),"Rodaje sin aprobación",IF(AND($P155="Pendiente",$G155&gt;='Instrucciones'!$B$4,$Z155&lt;='Instrucciones'!$B$5),"Aprobación urgente",IF(AND($P155="Aprobado",$Y155="Pendiente"),"Documentación pendiente",IF(AND($P155="Aprobado",OR($X155="Pendiente",$X155="Parcial")),"Tasa pendiente",IF(AND($P155="Aprobado",$AA155&gt;=0,$AA155&lt;='Instrucciones'!$B$5),"Vence pronto",IF($H155&lt;'Instrucciones'!$B$4,"Rodaje finalizado","Sin alerta")))))))))))</f>
        <v/>
      </c>
      <c r="AC155" s="19">
        <f>IF($A155="","",IF(COUNTIF($A$5:$A$204,$A155)&gt;1,"ID duplicado",IF(OR($B155="",$C155="",$D155="",$G155="",$H155="",$L155="",$P155=""),"Faltan datos básicos",IF($H155&lt;$G155,"Fechas de rodaje incoherentes",IF(AND($I155&lt;&gt;"",$I155&gt;$G155),"Solicitud posterior al inicio",IF(AND($P155&lt;&gt;"Pendiente",$P155&lt;&gt;"",$Q155=""),"Falta fecha de decisión",IF(AND($P155="Pendiente",$Q155&lt;&gt;""),"Decisión y fecha incoherentes",IF(AND($S155&lt;&gt;"",$T155&lt;&gt;"",$T155&lt;$S155),"Vigencia incoherente",IF(AND($P155="Aprobado",OR($S155="",$T155="")),"Falta vigencia",IF(AND($P155="Aprobado",$S155&lt;&gt;"",$T155&lt;&gt;"",OR($G155&lt;$S155,$H155&gt;$T155)),"Rodaje fuera de vigencia",IF(AND($V155&lt;&gt;"",$W155&gt;$V155),"Pago superior a la previsión","Correcto"))))))))))</f>
        <v/>
      </c>
      <c r="AD155" s="16" t="n"/>
      <c r="AE155" s="17" t="n"/>
    </row>
    <row r="156">
      <c r="A156" s="16" t="n"/>
      <c r="B156" s="16" t="n"/>
      <c r="C156" s="16" t="n"/>
      <c r="D156" s="16" t="n"/>
      <c r="E156" s="16" t="n"/>
      <c r="F156" s="16" t="n"/>
      <c r="G156" s="17" t="n"/>
      <c r="H156" s="17" t="n"/>
      <c r="I156" s="17" t="n"/>
      <c r="J156" s="16" t="n"/>
      <c r="K156" s="16" t="n"/>
      <c r="L156" s="16" t="n"/>
      <c r="M156" s="17" t="n"/>
      <c r="N156" s="16" t="n"/>
      <c r="O156" s="17" t="n"/>
      <c r="P156" s="16" t="n"/>
      <c r="Q156" s="17" t="n"/>
      <c r="R156" s="16" t="n"/>
      <c r="S156" s="17" t="n"/>
      <c r="T156" s="17" t="n"/>
      <c r="U156" s="16" t="n"/>
      <c r="V156" s="18" t="n"/>
      <c r="W156" s="18" t="n"/>
      <c r="X156" s="19">
        <f>IF($A156="","",IF(OR($V156="",$V156=0),"No aplica",IF($W156="","Pendiente",IF($W156&gt;=$V156,"Pagada","Parcial"))))</f>
        <v/>
      </c>
      <c r="Y156" s="19">
        <f>IF($A156="","",IF(COUNTIFS(Documentación!$B$5:$B$304,$A156,Documentación!$D$5:$D$304,"Sí")=0,"Sin requisitos cargados",IF(COUNTIFS(Documentación!$B$5:$B$304,$A156,Documentación!$D$5:$D$304,"Sí",Documentación!$K$5:$K$304,"&lt;&gt;Validado")=0,"Completa","Pendiente")))</f>
        <v/>
      </c>
      <c r="Z156" s="20">
        <f>IF(OR($A156="",$G156=""),"",$G156-'Instrucciones'!$B$4)</f>
        <v/>
      </c>
      <c r="AA156" s="20">
        <f>IF(OR($A156="",$T156=""),"",$T156-'Instrucciones'!$B$4)</f>
        <v/>
      </c>
      <c r="AB156" s="19">
        <f>IF($A156="","",IF($AC156&lt;&gt;"Correcto","Revisar datos",IF($L156="Cancelada","Cancelado",IF($P156="Denegado","Denegado",IF(AND($P156="Aprobado",$T156&lt;&gt;"",$T156&lt;'Instrucciones'!$B$4,$H156&gt;='Instrucciones'!$B$4),"Permiso vencido",IF(AND($P156="Pendiente",$G156&lt;'Instrucciones'!$B$4,$H156&gt;='Instrucciones'!$B$4),"Rodaje sin aprobación",IF(AND($P156="Pendiente",$G156&gt;='Instrucciones'!$B$4,$Z156&lt;='Instrucciones'!$B$5),"Aprobación urgente",IF(AND($P156="Aprobado",$Y156="Pendiente"),"Documentación pendiente",IF(AND($P156="Aprobado",OR($X156="Pendiente",$X156="Parcial")),"Tasa pendiente",IF(AND($P156="Aprobado",$AA156&gt;=0,$AA156&lt;='Instrucciones'!$B$5),"Vence pronto",IF($H156&lt;'Instrucciones'!$B$4,"Rodaje finalizado","Sin alerta")))))))))))</f>
        <v/>
      </c>
      <c r="AC156" s="19">
        <f>IF($A156="","",IF(COUNTIF($A$5:$A$204,$A156)&gt;1,"ID duplicado",IF(OR($B156="",$C156="",$D156="",$G156="",$H156="",$L156="",$P156=""),"Faltan datos básicos",IF($H156&lt;$G156,"Fechas de rodaje incoherentes",IF(AND($I156&lt;&gt;"",$I156&gt;$G156),"Solicitud posterior al inicio",IF(AND($P156&lt;&gt;"Pendiente",$P156&lt;&gt;"",$Q156=""),"Falta fecha de decisión",IF(AND($P156="Pendiente",$Q156&lt;&gt;""),"Decisión y fecha incoherentes",IF(AND($S156&lt;&gt;"",$T156&lt;&gt;"",$T156&lt;$S156),"Vigencia incoherente",IF(AND($P156="Aprobado",OR($S156="",$T156="")),"Falta vigencia",IF(AND($P156="Aprobado",$S156&lt;&gt;"",$T156&lt;&gt;"",OR($G156&lt;$S156,$H156&gt;$T156)),"Rodaje fuera de vigencia",IF(AND($V156&lt;&gt;"",$W156&gt;$V156),"Pago superior a la previsión","Correcto"))))))))))</f>
        <v/>
      </c>
      <c r="AD156" s="16" t="n"/>
      <c r="AE156" s="17" t="n"/>
    </row>
    <row r="157">
      <c r="A157" s="16" t="n"/>
      <c r="B157" s="16" t="n"/>
      <c r="C157" s="16" t="n"/>
      <c r="D157" s="16" t="n"/>
      <c r="E157" s="16" t="n"/>
      <c r="F157" s="16" t="n"/>
      <c r="G157" s="17" t="n"/>
      <c r="H157" s="17" t="n"/>
      <c r="I157" s="17" t="n"/>
      <c r="J157" s="16" t="n"/>
      <c r="K157" s="16" t="n"/>
      <c r="L157" s="16" t="n"/>
      <c r="M157" s="17" t="n"/>
      <c r="N157" s="16" t="n"/>
      <c r="O157" s="17" t="n"/>
      <c r="P157" s="16" t="n"/>
      <c r="Q157" s="17" t="n"/>
      <c r="R157" s="16" t="n"/>
      <c r="S157" s="17" t="n"/>
      <c r="T157" s="17" t="n"/>
      <c r="U157" s="16" t="n"/>
      <c r="V157" s="18" t="n"/>
      <c r="W157" s="18" t="n"/>
      <c r="X157" s="19">
        <f>IF($A157="","",IF(OR($V157="",$V157=0),"No aplica",IF($W157="","Pendiente",IF($W157&gt;=$V157,"Pagada","Parcial"))))</f>
        <v/>
      </c>
      <c r="Y157" s="19">
        <f>IF($A157="","",IF(COUNTIFS(Documentación!$B$5:$B$304,$A157,Documentación!$D$5:$D$304,"Sí")=0,"Sin requisitos cargados",IF(COUNTIFS(Documentación!$B$5:$B$304,$A157,Documentación!$D$5:$D$304,"Sí",Documentación!$K$5:$K$304,"&lt;&gt;Validado")=0,"Completa","Pendiente")))</f>
        <v/>
      </c>
      <c r="Z157" s="20">
        <f>IF(OR($A157="",$G157=""),"",$G157-'Instrucciones'!$B$4)</f>
        <v/>
      </c>
      <c r="AA157" s="20">
        <f>IF(OR($A157="",$T157=""),"",$T157-'Instrucciones'!$B$4)</f>
        <v/>
      </c>
      <c r="AB157" s="19">
        <f>IF($A157="","",IF($AC157&lt;&gt;"Correcto","Revisar datos",IF($L157="Cancelada","Cancelado",IF($P157="Denegado","Denegado",IF(AND($P157="Aprobado",$T157&lt;&gt;"",$T157&lt;'Instrucciones'!$B$4,$H157&gt;='Instrucciones'!$B$4),"Permiso vencido",IF(AND($P157="Pendiente",$G157&lt;'Instrucciones'!$B$4,$H157&gt;='Instrucciones'!$B$4),"Rodaje sin aprobación",IF(AND($P157="Pendiente",$G157&gt;='Instrucciones'!$B$4,$Z157&lt;='Instrucciones'!$B$5),"Aprobación urgente",IF(AND($P157="Aprobado",$Y157="Pendiente"),"Documentación pendiente",IF(AND($P157="Aprobado",OR($X157="Pendiente",$X157="Parcial")),"Tasa pendiente",IF(AND($P157="Aprobado",$AA157&gt;=0,$AA157&lt;='Instrucciones'!$B$5),"Vence pronto",IF($H157&lt;'Instrucciones'!$B$4,"Rodaje finalizado","Sin alerta")))))))))))</f>
        <v/>
      </c>
      <c r="AC157" s="19">
        <f>IF($A157="","",IF(COUNTIF($A$5:$A$204,$A157)&gt;1,"ID duplicado",IF(OR($B157="",$C157="",$D157="",$G157="",$H157="",$L157="",$P157=""),"Faltan datos básicos",IF($H157&lt;$G157,"Fechas de rodaje incoherentes",IF(AND($I157&lt;&gt;"",$I157&gt;$G157),"Solicitud posterior al inicio",IF(AND($P157&lt;&gt;"Pendiente",$P157&lt;&gt;"",$Q157=""),"Falta fecha de decisión",IF(AND($P157="Pendiente",$Q157&lt;&gt;""),"Decisión y fecha incoherentes",IF(AND($S157&lt;&gt;"",$T157&lt;&gt;"",$T157&lt;$S157),"Vigencia incoherente",IF(AND($P157="Aprobado",OR($S157="",$T157="")),"Falta vigencia",IF(AND($P157="Aprobado",$S157&lt;&gt;"",$T157&lt;&gt;"",OR($G157&lt;$S157,$H157&gt;$T157)),"Rodaje fuera de vigencia",IF(AND($V157&lt;&gt;"",$W157&gt;$V157),"Pago superior a la previsión","Correcto"))))))))))</f>
        <v/>
      </c>
      <c r="AD157" s="16" t="n"/>
      <c r="AE157" s="17" t="n"/>
    </row>
    <row r="158">
      <c r="A158" s="16" t="n"/>
      <c r="B158" s="16" t="n"/>
      <c r="C158" s="16" t="n"/>
      <c r="D158" s="16" t="n"/>
      <c r="E158" s="16" t="n"/>
      <c r="F158" s="16" t="n"/>
      <c r="G158" s="17" t="n"/>
      <c r="H158" s="17" t="n"/>
      <c r="I158" s="17" t="n"/>
      <c r="J158" s="16" t="n"/>
      <c r="K158" s="16" t="n"/>
      <c r="L158" s="16" t="n"/>
      <c r="M158" s="17" t="n"/>
      <c r="N158" s="16" t="n"/>
      <c r="O158" s="17" t="n"/>
      <c r="P158" s="16" t="n"/>
      <c r="Q158" s="17" t="n"/>
      <c r="R158" s="16" t="n"/>
      <c r="S158" s="17" t="n"/>
      <c r="T158" s="17" t="n"/>
      <c r="U158" s="16" t="n"/>
      <c r="V158" s="18" t="n"/>
      <c r="W158" s="18" t="n"/>
      <c r="X158" s="19">
        <f>IF($A158="","",IF(OR($V158="",$V158=0),"No aplica",IF($W158="","Pendiente",IF($W158&gt;=$V158,"Pagada","Parcial"))))</f>
        <v/>
      </c>
      <c r="Y158" s="19">
        <f>IF($A158="","",IF(COUNTIFS(Documentación!$B$5:$B$304,$A158,Documentación!$D$5:$D$304,"Sí")=0,"Sin requisitos cargados",IF(COUNTIFS(Documentación!$B$5:$B$304,$A158,Documentación!$D$5:$D$304,"Sí",Documentación!$K$5:$K$304,"&lt;&gt;Validado")=0,"Completa","Pendiente")))</f>
        <v/>
      </c>
      <c r="Z158" s="20">
        <f>IF(OR($A158="",$G158=""),"",$G158-'Instrucciones'!$B$4)</f>
        <v/>
      </c>
      <c r="AA158" s="20">
        <f>IF(OR($A158="",$T158=""),"",$T158-'Instrucciones'!$B$4)</f>
        <v/>
      </c>
      <c r="AB158" s="19">
        <f>IF($A158="","",IF($AC158&lt;&gt;"Correcto","Revisar datos",IF($L158="Cancelada","Cancelado",IF($P158="Denegado","Denegado",IF(AND($P158="Aprobado",$T158&lt;&gt;"",$T158&lt;'Instrucciones'!$B$4,$H158&gt;='Instrucciones'!$B$4),"Permiso vencido",IF(AND($P158="Pendiente",$G158&lt;'Instrucciones'!$B$4,$H158&gt;='Instrucciones'!$B$4),"Rodaje sin aprobación",IF(AND($P158="Pendiente",$G158&gt;='Instrucciones'!$B$4,$Z158&lt;='Instrucciones'!$B$5),"Aprobación urgente",IF(AND($P158="Aprobado",$Y158="Pendiente"),"Documentación pendiente",IF(AND($P158="Aprobado",OR($X158="Pendiente",$X158="Parcial")),"Tasa pendiente",IF(AND($P158="Aprobado",$AA158&gt;=0,$AA158&lt;='Instrucciones'!$B$5),"Vence pronto",IF($H158&lt;'Instrucciones'!$B$4,"Rodaje finalizado","Sin alerta")))))))))))</f>
        <v/>
      </c>
      <c r="AC158" s="19">
        <f>IF($A158="","",IF(COUNTIF($A$5:$A$204,$A158)&gt;1,"ID duplicado",IF(OR($B158="",$C158="",$D158="",$G158="",$H158="",$L158="",$P158=""),"Faltan datos básicos",IF($H158&lt;$G158,"Fechas de rodaje incoherentes",IF(AND($I158&lt;&gt;"",$I158&gt;$G158),"Solicitud posterior al inicio",IF(AND($P158&lt;&gt;"Pendiente",$P158&lt;&gt;"",$Q158=""),"Falta fecha de decisión",IF(AND($P158="Pendiente",$Q158&lt;&gt;""),"Decisión y fecha incoherentes",IF(AND($S158&lt;&gt;"",$T158&lt;&gt;"",$T158&lt;$S158),"Vigencia incoherente",IF(AND($P158="Aprobado",OR($S158="",$T158="")),"Falta vigencia",IF(AND($P158="Aprobado",$S158&lt;&gt;"",$T158&lt;&gt;"",OR($G158&lt;$S158,$H158&gt;$T158)),"Rodaje fuera de vigencia",IF(AND($V158&lt;&gt;"",$W158&gt;$V158),"Pago superior a la previsión","Correcto"))))))))))</f>
        <v/>
      </c>
      <c r="AD158" s="16" t="n"/>
      <c r="AE158" s="17" t="n"/>
    </row>
    <row r="159">
      <c r="A159" s="16" t="n"/>
      <c r="B159" s="16" t="n"/>
      <c r="C159" s="16" t="n"/>
      <c r="D159" s="16" t="n"/>
      <c r="E159" s="16" t="n"/>
      <c r="F159" s="16" t="n"/>
      <c r="G159" s="17" t="n"/>
      <c r="H159" s="17" t="n"/>
      <c r="I159" s="17" t="n"/>
      <c r="J159" s="16" t="n"/>
      <c r="K159" s="16" t="n"/>
      <c r="L159" s="16" t="n"/>
      <c r="M159" s="17" t="n"/>
      <c r="N159" s="16" t="n"/>
      <c r="O159" s="17" t="n"/>
      <c r="P159" s="16" t="n"/>
      <c r="Q159" s="17" t="n"/>
      <c r="R159" s="16" t="n"/>
      <c r="S159" s="17" t="n"/>
      <c r="T159" s="17" t="n"/>
      <c r="U159" s="16" t="n"/>
      <c r="V159" s="18" t="n"/>
      <c r="W159" s="18" t="n"/>
      <c r="X159" s="19">
        <f>IF($A159="","",IF(OR($V159="",$V159=0),"No aplica",IF($W159="","Pendiente",IF($W159&gt;=$V159,"Pagada","Parcial"))))</f>
        <v/>
      </c>
      <c r="Y159" s="19">
        <f>IF($A159="","",IF(COUNTIFS(Documentación!$B$5:$B$304,$A159,Documentación!$D$5:$D$304,"Sí")=0,"Sin requisitos cargados",IF(COUNTIFS(Documentación!$B$5:$B$304,$A159,Documentación!$D$5:$D$304,"Sí",Documentación!$K$5:$K$304,"&lt;&gt;Validado")=0,"Completa","Pendiente")))</f>
        <v/>
      </c>
      <c r="Z159" s="20">
        <f>IF(OR($A159="",$G159=""),"",$G159-'Instrucciones'!$B$4)</f>
        <v/>
      </c>
      <c r="AA159" s="20">
        <f>IF(OR($A159="",$T159=""),"",$T159-'Instrucciones'!$B$4)</f>
        <v/>
      </c>
      <c r="AB159" s="19">
        <f>IF($A159="","",IF($AC159&lt;&gt;"Correcto","Revisar datos",IF($L159="Cancelada","Cancelado",IF($P159="Denegado","Denegado",IF(AND($P159="Aprobado",$T159&lt;&gt;"",$T159&lt;'Instrucciones'!$B$4,$H159&gt;='Instrucciones'!$B$4),"Permiso vencido",IF(AND($P159="Pendiente",$G159&lt;'Instrucciones'!$B$4,$H159&gt;='Instrucciones'!$B$4),"Rodaje sin aprobación",IF(AND($P159="Pendiente",$G159&gt;='Instrucciones'!$B$4,$Z159&lt;='Instrucciones'!$B$5),"Aprobación urgente",IF(AND($P159="Aprobado",$Y159="Pendiente"),"Documentación pendiente",IF(AND($P159="Aprobado",OR($X159="Pendiente",$X159="Parcial")),"Tasa pendiente",IF(AND($P159="Aprobado",$AA159&gt;=0,$AA159&lt;='Instrucciones'!$B$5),"Vence pronto",IF($H159&lt;'Instrucciones'!$B$4,"Rodaje finalizado","Sin alerta")))))))))))</f>
        <v/>
      </c>
      <c r="AC159" s="19">
        <f>IF($A159="","",IF(COUNTIF($A$5:$A$204,$A159)&gt;1,"ID duplicado",IF(OR($B159="",$C159="",$D159="",$G159="",$H159="",$L159="",$P159=""),"Faltan datos básicos",IF($H159&lt;$G159,"Fechas de rodaje incoherentes",IF(AND($I159&lt;&gt;"",$I159&gt;$G159),"Solicitud posterior al inicio",IF(AND($P159&lt;&gt;"Pendiente",$P159&lt;&gt;"",$Q159=""),"Falta fecha de decisión",IF(AND($P159="Pendiente",$Q159&lt;&gt;""),"Decisión y fecha incoherentes",IF(AND($S159&lt;&gt;"",$T159&lt;&gt;"",$T159&lt;$S159),"Vigencia incoherente",IF(AND($P159="Aprobado",OR($S159="",$T159="")),"Falta vigencia",IF(AND($P159="Aprobado",$S159&lt;&gt;"",$T159&lt;&gt;"",OR($G159&lt;$S159,$H159&gt;$T159)),"Rodaje fuera de vigencia",IF(AND($V159&lt;&gt;"",$W159&gt;$V159),"Pago superior a la previsión","Correcto"))))))))))</f>
        <v/>
      </c>
      <c r="AD159" s="16" t="n"/>
      <c r="AE159" s="17" t="n"/>
    </row>
    <row r="160">
      <c r="A160" s="16" t="n"/>
      <c r="B160" s="16" t="n"/>
      <c r="C160" s="16" t="n"/>
      <c r="D160" s="16" t="n"/>
      <c r="E160" s="16" t="n"/>
      <c r="F160" s="16" t="n"/>
      <c r="G160" s="17" t="n"/>
      <c r="H160" s="17" t="n"/>
      <c r="I160" s="17" t="n"/>
      <c r="J160" s="16" t="n"/>
      <c r="K160" s="16" t="n"/>
      <c r="L160" s="16" t="n"/>
      <c r="M160" s="17" t="n"/>
      <c r="N160" s="16" t="n"/>
      <c r="O160" s="17" t="n"/>
      <c r="P160" s="16" t="n"/>
      <c r="Q160" s="17" t="n"/>
      <c r="R160" s="16" t="n"/>
      <c r="S160" s="17" t="n"/>
      <c r="T160" s="17" t="n"/>
      <c r="U160" s="16" t="n"/>
      <c r="V160" s="18" t="n"/>
      <c r="W160" s="18" t="n"/>
      <c r="X160" s="19">
        <f>IF($A160="","",IF(OR($V160="",$V160=0),"No aplica",IF($W160="","Pendiente",IF($W160&gt;=$V160,"Pagada","Parcial"))))</f>
        <v/>
      </c>
      <c r="Y160" s="19">
        <f>IF($A160="","",IF(COUNTIFS(Documentación!$B$5:$B$304,$A160,Documentación!$D$5:$D$304,"Sí")=0,"Sin requisitos cargados",IF(COUNTIFS(Documentación!$B$5:$B$304,$A160,Documentación!$D$5:$D$304,"Sí",Documentación!$K$5:$K$304,"&lt;&gt;Validado")=0,"Completa","Pendiente")))</f>
        <v/>
      </c>
      <c r="Z160" s="20">
        <f>IF(OR($A160="",$G160=""),"",$G160-'Instrucciones'!$B$4)</f>
        <v/>
      </c>
      <c r="AA160" s="20">
        <f>IF(OR($A160="",$T160=""),"",$T160-'Instrucciones'!$B$4)</f>
        <v/>
      </c>
      <c r="AB160" s="19">
        <f>IF($A160="","",IF($AC160&lt;&gt;"Correcto","Revisar datos",IF($L160="Cancelada","Cancelado",IF($P160="Denegado","Denegado",IF(AND($P160="Aprobado",$T160&lt;&gt;"",$T160&lt;'Instrucciones'!$B$4,$H160&gt;='Instrucciones'!$B$4),"Permiso vencido",IF(AND($P160="Pendiente",$G160&lt;'Instrucciones'!$B$4,$H160&gt;='Instrucciones'!$B$4),"Rodaje sin aprobación",IF(AND($P160="Pendiente",$G160&gt;='Instrucciones'!$B$4,$Z160&lt;='Instrucciones'!$B$5),"Aprobación urgente",IF(AND($P160="Aprobado",$Y160="Pendiente"),"Documentación pendiente",IF(AND($P160="Aprobado",OR($X160="Pendiente",$X160="Parcial")),"Tasa pendiente",IF(AND($P160="Aprobado",$AA160&gt;=0,$AA160&lt;='Instrucciones'!$B$5),"Vence pronto",IF($H160&lt;'Instrucciones'!$B$4,"Rodaje finalizado","Sin alerta")))))))))))</f>
        <v/>
      </c>
      <c r="AC160" s="19">
        <f>IF($A160="","",IF(COUNTIF($A$5:$A$204,$A160)&gt;1,"ID duplicado",IF(OR($B160="",$C160="",$D160="",$G160="",$H160="",$L160="",$P160=""),"Faltan datos básicos",IF($H160&lt;$G160,"Fechas de rodaje incoherentes",IF(AND($I160&lt;&gt;"",$I160&gt;$G160),"Solicitud posterior al inicio",IF(AND($P160&lt;&gt;"Pendiente",$P160&lt;&gt;"",$Q160=""),"Falta fecha de decisión",IF(AND($P160="Pendiente",$Q160&lt;&gt;""),"Decisión y fecha incoherentes",IF(AND($S160&lt;&gt;"",$T160&lt;&gt;"",$T160&lt;$S160),"Vigencia incoherente",IF(AND($P160="Aprobado",OR($S160="",$T160="")),"Falta vigencia",IF(AND($P160="Aprobado",$S160&lt;&gt;"",$T160&lt;&gt;"",OR($G160&lt;$S160,$H160&gt;$T160)),"Rodaje fuera de vigencia",IF(AND($V160&lt;&gt;"",$W160&gt;$V160),"Pago superior a la previsión","Correcto"))))))))))</f>
        <v/>
      </c>
      <c r="AD160" s="16" t="n"/>
      <c r="AE160" s="17" t="n"/>
    </row>
    <row r="161">
      <c r="A161" s="16" t="n"/>
      <c r="B161" s="16" t="n"/>
      <c r="C161" s="16" t="n"/>
      <c r="D161" s="16" t="n"/>
      <c r="E161" s="16" t="n"/>
      <c r="F161" s="16" t="n"/>
      <c r="G161" s="17" t="n"/>
      <c r="H161" s="17" t="n"/>
      <c r="I161" s="17" t="n"/>
      <c r="J161" s="16" t="n"/>
      <c r="K161" s="16" t="n"/>
      <c r="L161" s="16" t="n"/>
      <c r="M161" s="17" t="n"/>
      <c r="N161" s="16" t="n"/>
      <c r="O161" s="17" t="n"/>
      <c r="P161" s="16" t="n"/>
      <c r="Q161" s="17" t="n"/>
      <c r="R161" s="16" t="n"/>
      <c r="S161" s="17" t="n"/>
      <c r="T161" s="17" t="n"/>
      <c r="U161" s="16" t="n"/>
      <c r="V161" s="18" t="n"/>
      <c r="W161" s="18" t="n"/>
      <c r="X161" s="19">
        <f>IF($A161="","",IF(OR($V161="",$V161=0),"No aplica",IF($W161="","Pendiente",IF($W161&gt;=$V161,"Pagada","Parcial"))))</f>
        <v/>
      </c>
      <c r="Y161" s="19">
        <f>IF($A161="","",IF(COUNTIFS(Documentación!$B$5:$B$304,$A161,Documentación!$D$5:$D$304,"Sí")=0,"Sin requisitos cargados",IF(COUNTIFS(Documentación!$B$5:$B$304,$A161,Documentación!$D$5:$D$304,"Sí",Documentación!$K$5:$K$304,"&lt;&gt;Validado")=0,"Completa","Pendiente")))</f>
        <v/>
      </c>
      <c r="Z161" s="20">
        <f>IF(OR($A161="",$G161=""),"",$G161-'Instrucciones'!$B$4)</f>
        <v/>
      </c>
      <c r="AA161" s="20">
        <f>IF(OR($A161="",$T161=""),"",$T161-'Instrucciones'!$B$4)</f>
        <v/>
      </c>
      <c r="AB161" s="19">
        <f>IF($A161="","",IF($AC161&lt;&gt;"Correcto","Revisar datos",IF($L161="Cancelada","Cancelado",IF($P161="Denegado","Denegado",IF(AND($P161="Aprobado",$T161&lt;&gt;"",$T161&lt;'Instrucciones'!$B$4,$H161&gt;='Instrucciones'!$B$4),"Permiso vencido",IF(AND($P161="Pendiente",$G161&lt;'Instrucciones'!$B$4,$H161&gt;='Instrucciones'!$B$4),"Rodaje sin aprobación",IF(AND($P161="Pendiente",$G161&gt;='Instrucciones'!$B$4,$Z161&lt;='Instrucciones'!$B$5),"Aprobación urgente",IF(AND($P161="Aprobado",$Y161="Pendiente"),"Documentación pendiente",IF(AND($P161="Aprobado",OR($X161="Pendiente",$X161="Parcial")),"Tasa pendiente",IF(AND($P161="Aprobado",$AA161&gt;=0,$AA161&lt;='Instrucciones'!$B$5),"Vence pronto",IF($H161&lt;'Instrucciones'!$B$4,"Rodaje finalizado","Sin alerta")))))))))))</f>
        <v/>
      </c>
      <c r="AC161" s="19">
        <f>IF($A161="","",IF(COUNTIF($A$5:$A$204,$A161)&gt;1,"ID duplicado",IF(OR($B161="",$C161="",$D161="",$G161="",$H161="",$L161="",$P161=""),"Faltan datos básicos",IF($H161&lt;$G161,"Fechas de rodaje incoherentes",IF(AND($I161&lt;&gt;"",$I161&gt;$G161),"Solicitud posterior al inicio",IF(AND($P161&lt;&gt;"Pendiente",$P161&lt;&gt;"",$Q161=""),"Falta fecha de decisión",IF(AND($P161="Pendiente",$Q161&lt;&gt;""),"Decisión y fecha incoherentes",IF(AND($S161&lt;&gt;"",$T161&lt;&gt;"",$T161&lt;$S161),"Vigencia incoherente",IF(AND($P161="Aprobado",OR($S161="",$T161="")),"Falta vigencia",IF(AND($P161="Aprobado",$S161&lt;&gt;"",$T161&lt;&gt;"",OR($G161&lt;$S161,$H161&gt;$T161)),"Rodaje fuera de vigencia",IF(AND($V161&lt;&gt;"",$W161&gt;$V161),"Pago superior a la previsión","Correcto"))))))))))</f>
        <v/>
      </c>
      <c r="AD161" s="16" t="n"/>
      <c r="AE161" s="17" t="n"/>
    </row>
    <row r="162">
      <c r="A162" s="16" t="n"/>
      <c r="B162" s="16" t="n"/>
      <c r="C162" s="16" t="n"/>
      <c r="D162" s="16" t="n"/>
      <c r="E162" s="16" t="n"/>
      <c r="F162" s="16" t="n"/>
      <c r="G162" s="17" t="n"/>
      <c r="H162" s="17" t="n"/>
      <c r="I162" s="17" t="n"/>
      <c r="J162" s="16" t="n"/>
      <c r="K162" s="16" t="n"/>
      <c r="L162" s="16" t="n"/>
      <c r="M162" s="17" t="n"/>
      <c r="N162" s="16" t="n"/>
      <c r="O162" s="17" t="n"/>
      <c r="P162" s="16" t="n"/>
      <c r="Q162" s="17" t="n"/>
      <c r="R162" s="16" t="n"/>
      <c r="S162" s="17" t="n"/>
      <c r="T162" s="17" t="n"/>
      <c r="U162" s="16" t="n"/>
      <c r="V162" s="18" t="n"/>
      <c r="W162" s="18" t="n"/>
      <c r="X162" s="19">
        <f>IF($A162="","",IF(OR($V162="",$V162=0),"No aplica",IF($W162="","Pendiente",IF($W162&gt;=$V162,"Pagada","Parcial"))))</f>
        <v/>
      </c>
      <c r="Y162" s="19">
        <f>IF($A162="","",IF(COUNTIFS(Documentación!$B$5:$B$304,$A162,Documentación!$D$5:$D$304,"Sí")=0,"Sin requisitos cargados",IF(COUNTIFS(Documentación!$B$5:$B$304,$A162,Documentación!$D$5:$D$304,"Sí",Documentación!$K$5:$K$304,"&lt;&gt;Validado")=0,"Completa","Pendiente")))</f>
        <v/>
      </c>
      <c r="Z162" s="20">
        <f>IF(OR($A162="",$G162=""),"",$G162-'Instrucciones'!$B$4)</f>
        <v/>
      </c>
      <c r="AA162" s="20">
        <f>IF(OR($A162="",$T162=""),"",$T162-'Instrucciones'!$B$4)</f>
        <v/>
      </c>
      <c r="AB162" s="19">
        <f>IF($A162="","",IF($AC162&lt;&gt;"Correcto","Revisar datos",IF($L162="Cancelada","Cancelado",IF($P162="Denegado","Denegado",IF(AND($P162="Aprobado",$T162&lt;&gt;"",$T162&lt;'Instrucciones'!$B$4,$H162&gt;='Instrucciones'!$B$4),"Permiso vencido",IF(AND($P162="Pendiente",$G162&lt;'Instrucciones'!$B$4,$H162&gt;='Instrucciones'!$B$4),"Rodaje sin aprobación",IF(AND($P162="Pendiente",$G162&gt;='Instrucciones'!$B$4,$Z162&lt;='Instrucciones'!$B$5),"Aprobación urgente",IF(AND($P162="Aprobado",$Y162="Pendiente"),"Documentación pendiente",IF(AND($P162="Aprobado",OR($X162="Pendiente",$X162="Parcial")),"Tasa pendiente",IF(AND($P162="Aprobado",$AA162&gt;=0,$AA162&lt;='Instrucciones'!$B$5),"Vence pronto",IF($H162&lt;'Instrucciones'!$B$4,"Rodaje finalizado","Sin alerta")))))))))))</f>
        <v/>
      </c>
      <c r="AC162" s="19">
        <f>IF($A162="","",IF(COUNTIF($A$5:$A$204,$A162)&gt;1,"ID duplicado",IF(OR($B162="",$C162="",$D162="",$G162="",$H162="",$L162="",$P162=""),"Faltan datos básicos",IF($H162&lt;$G162,"Fechas de rodaje incoherentes",IF(AND($I162&lt;&gt;"",$I162&gt;$G162),"Solicitud posterior al inicio",IF(AND($P162&lt;&gt;"Pendiente",$P162&lt;&gt;"",$Q162=""),"Falta fecha de decisión",IF(AND($P162="Pendiente",$Q162&lt;&gt;""),"Decisión y fecha incoherentes",IF(AND($S162&lt;&gt;"",$T162&lt;&gt;"",$T162&lt;$S162),"Vigencia incoherente",IF(AND($P162="Aprobado",OR($S162="",$T162="")),"Falta vigencia",IF(AND($P162="Aprobado",$S162&lt;&gt;"",$T162&lt;&gt;"",OR($G162&lt;$S162,$H162&gt;$T162)),"Rodaje fuera de vigencia",IF(AND($V162&lt;&gt;"",$W162&gt;$V162),"Pago superior a la previsión","Correcto"))))))))))</f>
        <v/>
      </c>
      <c r="AD162" s="16" t="n"/>
      <c r="AE162" s="17" t="n"/>
    </row>
    <row r="163">
      <c r="A163" s="16" t="n"/>
      <c r="B163" s="16" t="n"/>
      <c r="C163" s="16" t="n"/>
      <c r="D163" s="16" t="n"/>
      <c r="E163" s="16" t="n"/>
      <c r="F163" s="16" t="n"/>
      <c r="G163" s="17" t="n"/>
      <c r="H163" s="17" t="n"/>
      <c r="I163" s="17" t="n"/>
      <c r="J163" s="16" t="n"/>
      <c r="K163" s="16" t="n"/>
      <c r="L163" s="16" t="n"/>
      <c r="M163" s="17" t="n"/>
      <c r="N163" s="16" t="n"/>
      <c r="O163" s="17" t="n"/>
      <c r="P163" s="16" t="n"/>
      <c r="Q163" s="17" t="n"/>
      <c r="R163" s="16" t="n"/>
      <c r="S163" s="17" t="n"/>
      <c r="T163" s="17" t="n"/>
      <c r="U163" s="16" t="n"/>
      <c r="V163" s="18" t="n"/>
      <c r="W163" s="18" t="n"/>
      <c r="X163" s="19">
        <f>IF($A163="","",IF(OR($V163="",$V163=0),"No aplica",IF($W163="","Pendiente",IF($W163&gt;=$V163,"Pagada","Parcial"))))</f>
        <v/>
      </c>
      <c r="Y163" s="19">
        <f>IF($A163="","",IF(COUNTIFS(Documentación!$B$5:$B$304,$A163,Documentación!$D$5:$D$304,"Sí")=0,"Sin requisitos cargados",IF(COUNTIFS(Documentación!$B$5:$B$304,$A163,Documentación!$D$5:$D$304,"Sí",Documentación!$K$5:$K$304,"&lt;&gt;Validado")=0,"Completa","Pendiente")))</f>
        <v/>
      </c>
      <c r="Z163" s="20">
        <f>IF(OR($A163="",$G163=""),"",$G163-'Instrucciones'!$B$4)</f>
        <v/>
      </c>
      <c r="AA163" s="20">
        <f>IF(OR($A163="",$T163=""),"",$T163-'Instrucciones'!$B$4)</f>
        <v/>
      </c>
      <c r="AB163" s="19">
        <f>IF($A163="","",IF($AC163&lt;&gt;"Correcto","Revisar datos",IF($L163="Cancelada","Cancelado",IF($P163="Denegado","Denegado",IF(AND($P163="Aprobado",$T163&lt;&gt;"",$T163&lt;'Instrucciones'!$B$4,$H163&gt;='Instrucciones'!$B$4),"Permiso vencido",IF(AND($P163="Pendiente",$G163&lt;'Instrucciones'!$B$4,$H163&gt;='Instrucciones'!$B$4),"Rodaje sin aprobación",IF(AND($P163="Pendiente",$G163&gt;='Instrucciones'!$B$4,$Z163&lt;='Instrucciones'!$B$5),"Aprobación urgente",IF(AND($P163="Aprobado",$Y163="Pendiente"),"Documentación pendiente",IF(AND($P163="Aprobado",OR($X163="Pendiente",$X163="Parcial")),"Tasa pendiente",IF(AND($P163="Aprobado",$AA163&gt;=0,$AA163&lt;='Instrucciones'!$B$5),"Vence pronto",IF($H163&lt;'Instrucciones'!$B$4,"Rodaje finalizado","Sin alerta")))))))))))</f>
        <v/>
      </c>
      <c r="AC163" s="19">
        <f>IF($A163="","",IF(COUNTIF($A$5:$A$204,$A163)&gt;1,"ID duplicado",IF(OR($B163="",$C163="",$D163="",$G163="",$H163="",$L163="",$P163=""),"Faltan datos básicos",IF($H163&lt;$G163,"Fechas de rodaje incoherentes",IF(AND($I163&lt;&gt;"",$I163&gt;$G163),"Solicitud posterior al inicio",IF(AND($P163&lt;&gt;"Pendiente",$P163&lt;&gt;"",$Q163=""),"Falta fecha de decisión",IF(AND($P163="Pendiente",$Q163&lt;&gt;""),"Decisión y fecha incoherentes",IF(AND($S163&lt;&gt;"",$T163&lt;&gt;"",$T163&lt;$S163),"Vigencia incoherente",IF(AND($P163="Aprobado",OR($S163="",$T163="")),"Falta vigencia",IF(AND($P163="Aprobado",$S163&lt;&gt;"",$T163&lt;&gt;"",OR($G163&lt;$S163,$H163&gt;$T163)),"Rodaje fuera de vigencia",IF(AND($V163&lt;&gt;"",$W163&gt;$V163),"Pago superior a la previsión","Correcto"))))))))))</f>
        <v/>
      </c>
      <c r="AD163" s="16" t="n"/>
      <c r="AE163" s="17" t="n"/>
    </row>
    <row r="164">
      <c r="A164" s="16" t="n"/>
      <c r="B164" s="16" t="n"/>
      <c r="C164" s="16" t="n"/>
      <c r="D164" s="16" t="n"/>
      <c r="E164" s="16" t="n"/>
      <c r="F164" s="16" t="n"/>
      <c r="G164" s="17" t="n"/>
      <c r="H164" s="17" t="n"/>
      <c r="I164" s="17" t="n"/>
      <c r="J164" s="16" t="n"/>
      <c r="K164" s="16" t="n"/>
      <c r="L164" s="16" t="n"/>
      <c r="M164" s="17" t="n"/>
      <c r="N164" s="16" t="n"/>
      <c r="O164" s="17" t="n"/>
      <c r="P164" s="16" t="n"/>
      <c r="Q164" s="17" t="n"/>
      <c r="R164" s="16" t="n"/>
      <c r="S164" s="17" t="n"/>
      <c r="T164" s="17" t="n"/>
      <c r="U164" s="16" t="n"/>
      <c r="V164" s="18" t="n"/>
      <c r="W164" s="18" t="n"/>
      <c r="X164" s="19">
        <f>IF($A164="","",IF(OR($V164="",$V164=0),"No aplica",IF($W164="","Pendiente",IF($W164&gt;=$V164,"Pagada","Parcial"))))</f>
        <v/>
      </c>
      <c r="Y164" s="19">
        <f>IF($A164="","",IF(COUNTIFS(Documentación!$B$5:$B$304,$A164,Documentación!$D$5:$D$304,"Sí")=0,"Sin requisitos cargados",IF(COUNTIFS(Documentación!$B$5:$B$304,$A164,Documentación!$D$5:$D$304,"Sí",Documentación!$K$5:$K$304,"&lt;&gt;Validado")=0,"Completa","Pendiente")))</f>
        <v/>
      </c>
      <c r="Z164" s="20">
        <f>IF(OR($A164="",$G164=""),"",$G164-'Instrucciones'!$B$4)</f>
        <v/>
      </c>
      <c r="AA164" s="20">
        <f>IF(OR($A164="",$T164=""),"",$T164-'Instrucciones'!$B$4)</f>
        <v/>
      </c>
      <c r="AB164" s="19">
        <f>IF($A164="","",IF($AC164&lt;&gt;"Correcto","Revisar datos",IF($L164="Cancelada","Cancelado",IF($P164="Denegado","Denegado",IF(AND($P164="Aprobado",$T164&lt;&gt;"",$T164&lt;'Instrucciones'!$B$4,$H164&gt;='Instrucciones'!$B$4),"Permiso vencido",IF(AND($P164="Pendiente",$G164&lt;'Instrucciones'!$B$4,$H164&gt;='Instrucciones'!$B$4),"Rodaje sin aprobación",IF(AND($P164="Pendiente",$G164&gt;='Instrucciones'!$B$4,$Z164&lt;='Instrucciones'!$B$5),"Aprobación urgente",IF(AND($P164="Aprobado",$Y164="Pendiente"),"Documentación pendiente",IF(AND($P164="Aprobado",OR($X164="Pendiente",$X164="Parcial")),"Tasa pendiente",IF(AND($P164="Aprobado",$AA164&gt;=0,$AA164&lt;='Instrucciones'!$B$5),"Vence pronto",IF($H164&lt;'Instrucciones'!$B$4,"Rodaje finalizado","Sin alerta")))))))))))</f>
        <v/>
      </c>
      <c r="AC164" s="19">
        <f>IF($A164="","",IF(COUNTIF($A$5:$A$204,$A164)&gt;1,"ID duplicado",IF(OR($B164="",$C164="",$D164="",$G164="",$H164="",$L164="",$P164=""),"Faltan datos básicos",IF($H164&lt;$G164,"Fechas de rodaje incoherentes",IF(AND($I164&lt;&gt;"",$I164&gt;$G164),"Solicitud posterior al inicio",IF(AND($P164&lt;&gt;"Pendiente",$P164&lt;&gt;"",$Q164=""),"Falta fecha de decisión",IF(AND($P164="Pendiente",$Q164&lt;&gt;""),"Decisión y fecha incoherentes",IF(AND($S164&lt;&gt;"",$T164&lt;&gt;"",$T164&lt;$S164),"Vigencia incoherente",IF(AND($P164="Aprobado",OR($S164="",$T164="")),"Falta vigencia",IF(AND($P164="Aprobado",$S164&lt;&gt;"",$T164&lt;&gt;"",OR($G164&lt;$S164,$H164&gt;$T164)),"Rodaje fuera de vigencia",IF(AND($V164&lt;&gt;"",$W164&gt;$V164),"Pago superior a la previsión","Correcto"))))))))))</f>
        <v/>
      </c>
      <c r="AD164" s="16" t="n"/>
      <c r="AE164" s="17" t="n"/>
    </row>
    <row r="165">
      <c r="A165" s="16" t="n"/>
      <c r="B165" s="16" t="n"/>
      <c r="C165" s="16" t="n"/>
      <c r="D165" s="16" t="n"/>
      <c r="E165" s="16" t="n"/>
      <c r="F165" s="16" t="n"/>
      <c r="G165" s="17" t="n"/>
      <c r="H165" s="17" t="n"/>
      <c r="I165" s="17" t="n"/>
      <c r="J165" s="16" t="n"/>
      <c r="K165" s="16" t="n"/>
      <c r="L165" s="16" t="n"/>
      <c r="M165" s="17" t="n"/>
      <c r="N165" s="16" t="n"/>
      <c r="O165" s="17" t="n"/>
      <c r="P165" s="16" t="n"/>
      <c r="Q165" s="17" t="n"/>
      <c r="R165" s="16" t="n"/>
      <c r="S165" s="17" t="n"/>
      <c r="T165" s="17" t="n"/>
      <c r="U165" s="16" t="n"/>
      <c r="V165" s="18" t="n"/>
      <c r="W165" s="18" t="n"/>
      <c r="X165" s="19">
        <f>IF($A165="","",IF(OR($V165="",$V165=0),"No aplica",IF($W165="","Pendiente",IF($W165&gt;=$V165,"Pagada","Parcial"))))</f>
        <v/>
      </c>
      <c r="Y165" s="19">
        <f>IF($A165="","",IF(COUNTIFS(Documentación!$B$5:$B$304,$A165,Documentación!$D$5:$D$304,"Sí")=0,"Sin requisitos cargados",IF(COUNTIFS(Documentación!$B$5:$B$304,$A165,Documentación!$D$5:$D$304,"Sí",Documentación!$K$5:$K$304,"&lt;&gt;Validado")=0,"Completa","Pendiente")))</f>
        <v/>
      </c>
      <c r="Z165" s="20">
        <f>IF(OR($A165="",$G165=""),"",$G165-'Instrucciones'!$B$4)</f>
        <v/>
      </c>
      <c r="AA165" s="20">
        <f>IF(OR($A165="",$T165=""),"",$T165-'Instrucciones'!$B$4)</f>
        <v/>
      </c>
      <c r="AB165" s="19">
        <f>IF($A165="","",IF($AC165&lt;&gt;"Correcto","Revisar datos",IF($L165="Cancelada","Cancelado",IF($P165="Denegado","Denegado",IF(AND($P165="Aprobado",$T165&lt;&gt;"",$T165&lt;'Instrucciones'!$B$4,$H165&gt;='Instrucciones'!$B$4),"Permiso vencido",IF(AND($P165="Pendiente",$G165&lt;'Instrucciones'!$B$4,$H165&gt;='Instrucciones'!$B$4),"Rodaje sin aprobación",IF(AND($P165="Pendiente",$G165&gt;='Instrucciones'!$B$4,$Z165&lt;='Instrucciones'!$B$5),"Aprobación urgente",IF(AND($P165="Aprobado",$Y165="Pendiente"),"Documentación pendiente",IF(AND($P165="Aprobado",OR($X165="Pendiente",$X165="Parcial")),"Tasa pendiente",IF(AND($P165="Aprobado",$AA165&gt;=0,$AA165&lt;='Instrucciones'!$B$5),"Vence pronto",IF($H165&lt;'Instrucciones'!$B$4,"Rodaje finalizado","Sin alerta")))))))))))</f>
        <v/>
      </c>
      <c r="AC165" s="19">
        <f>IF($A165="","",IF(COUNTIF($A$5:$A$204,$A165)&gt;1,"ID duplicado",IF(OR($B165="",$C165="",$D165="",$G165="",$H165="",$L165="",$P165=""),"Faltan datos básicos",IF($H165&lt;$G165,"Fechas de rodaje incoherentes",IF(AND($I165&lt;&gt;"",$I165&gt;$G165),"Solicitud posterior al inicio",IF(AND($P165&lt;&gt;"Pendiente",$P165&lt;&gt;"",$Q165=""),"Falta fecha de decisión",IF(AND($P165="Pendiente",$Q165&lt;&gt;""),"Decisión y fecha incoherentes",IF(AND($S165&lt;&gt;"",$T165&lt;&gt;"",$T165&lt;$S165),"Vigencia incoherente",IF(AND($P165="Aprobado",OR($S165="",$T165="")),"Falta vigencia",IF(AND($P165="Aprobado",$S165&lt;&gt;"",$T165&lt;&gt;"",OR($G165&lt;$S165,$H165&gt;$T165)),"Rodaje fuera de vigencia",IF(AND($V165&lt;&gt;"",$W165&gt;$V165),"Pago superior a la previsión","Correcto"))))))))))</f>
        <v/>
      </c>
      <c r="AD165" s="16" t="n"/>
      <c r="AE165" s="17" t="n"/>
    </row>
    <row r="166">
      <c r="A166" s="16" t="n"/>
      <c r="B166" s="16" t="n"/>
      <c r="C166" s="16" t="n"/>
      <c r="D166" s="16" t="n"/>
      <c r="E166" s="16" t="n"/>
      <c r="F166" s="16" t="n"/>
      <c r="G166" s="17" t="n"/>
      <c r="H166" s="17" t="n"/>
      <c r="I166" s="17" t="n"/>
      <c r="J166" s="16" t="n"/>
      <c r="K166" s="16" t="n"/>
      <c r="L166" s="16" t="n"/>
      <c r="M166" s="17" t="n"/>
      <c r="N166" s="16" t="n"/>
      <c r="O166" s="17" t="n"/>
      <c r="P166" s="16" t="n"/>
      <c r="Q166" s="17" t="n"/>
      <c r="R166" s="16" t="n"/>
      <c r="S166" s="17" t="n"/>
      <c r="T166" s="17" t="n"/>
      <c r="U166" s="16" t="n"/>
      <c r="V166" s="18" t="n"/>
      <c r="W166" s="18" t="n"/>
      <c r="X166" s="19">
        <f>IF($A166="","",IF(OR($V166="",$V166=0),"No aplica",IF($W166="","Pendiente",IF($W166&gt;=$V166,"Pagada","Parcial"))))</f>
        <v/>
      </c>
      <c r="Y166" s="19">
        <f>IF($A166="","",IF(COUNTIFS(Documentación!$B$5:$B$304,$A166,Documentación!$D$5:$D$304,"Sí")=0,"Sin requisitos cargados",IF(COUNTIFS(Documentación!$B$5:$B$304,$A166,Documentación!$D$5:$D$304,"Sí",Documentación!$K$5:$K$304,"&lt;&gt;Validado")=0,"Completa","Pendiente")))</f>
        <v/>
      </c>
      <c r="Z166" s="20">
        <f>IF(OR($A166="",$G166=""),"",$G166-'Instrucciones'!$B$4)</f>
        <v/>
      </c>
      <c r="AA166" s="20">
        <f>IF(OR($A166="",$T166=""),"",$T166-'Instrucciones'!$B$4)</f>
        <v/>
      </c>
      <c r="AB166" s="19">
        <f>IF($A166="","",IF($AC166&lt;&gt;"Correcto","Revisar datos",IF($L166="Cancelada","Cancelado",IF($P166="Denegado","Denegado",IF(AND($P166="Aprobado",$T166&lt;&gt;"",$T166&lt;'Instrucciones'!$B$4,$H166&gt;='Instrucciones'!$B$4),"Permiso vencido",IF(AND($P166="Pendiente",$G166&lt;'Instrucciones'!$B$4,$H166&gt;='Instrucciones'!$B$4),"Rodaje sin aprobación",IF(AND($P166="Pendiente",$G166&gt;='Instrucciones'!$B$4,$Z166&lt;='Instrucciones'!$B$5),"Aprobación urgente",IF(AND($P166="Aprobado",$Y166="Pendiente"),"Documentación pendiente",IF(AND($P166="Aprobado",OR($X166="Pendiente",$X166="Parcial")),"Tasa pendiente",IF(AND($P166="Aprobado",$AA166&gt;=0,$AA166&lt;='Instrucciones'!$B$5),"Vence pronto",IF($H166&lt;'Instrucciones'!$B$4,"Rodaje finalizado","Sin alerta")))))))))))</f>
        <v/>
      </c>
      <c r="AC166" s="19">
        <f>IF($A166="","",IF(COUNTIF($A$5:$A$204,$A166)&gt;1,"ID duplicado",IF(OR($B166="",$C166="",$D166="",$G166="",$H166="",$L166="",$P166=""),"Faltan datos básicos",IF($H166&lt;$G166,"Fechas de rodaje incoherentes",IF(AND($I166&lt;&gt;"",$I166&gt;$G166),"Solicitud posterior al inicio",IF(AND($P166&lt;&gt;"Pendiente",$P166&lt;&gt;"",$Q166=""),"Falta fecha de decisión",IF(AND($P166="Pendiente",$Q166&lt;&gt;""),"Decisión y fecha incoherentes",IF(AND($S166&lt;&gt;"",$T166&lt;&gt;"",$T166&lt;$S166),"Vigencia incoherente",IF(AND($P166="Aprobado",OR($S166="",$T166="")),"Falta vigencia",IF(AND($P166="Aprobado",$S166&lt;&gt;"",$T166&lt;&gt;"",OR($G166&lt;$S166,$H166&gt;$T166)),"Rodaje fuera de vigencia",IF(AND($V166&lt;&gt;"",$W166&gt;$V166),"Pago superior a la previsión","Correcto"))))))))))</f>
        <v/>
      </c>
      <c r="AD166" s="16" t="n"/>
      <c r="AE166" s="17" t="n"/>
    </row>
    <row r="167">
      <c r="A167" s="16" t="n"/>
      <c r="B167" s="16" t="n"/>
      <c r="C167" s="16" t="n"/>
      <c r="D167" s="16" t="n"/>
      <c r="E167" s="16" t="n"/>
      <c r="F167" s="16" t="n"/>
      <c r="G167" s="17" t="n"/>
      <c r="H167" s="17" t="n"/>
      <c r="I167" s="17" t="n"/>
      <c r="J167" s="16" t="n"/>
      <c r="K167" s="16" t="n"/>
      <c r="L167" s="16" t="n"/>
      <c r="M167" s="17" t="n"/>
      <c r="N167" s="16" t="n"/>
      <c r="O167" s="17" t="n"/>
      <c r="P167" s="16" t="n"/>
      <c r="Q167" s="17" t="n"/>
      <c r="R167" s="16" t="n"/>
      <c r="S167" s="17" t="n"/>
      <c r="T167" s="17" t="n"/>
      <c r="U167" s="16" t="n"/>
      <c r="V167" s="18" t="n"/>
      <c r="W167" s="18" t="n"/>
      <c r="X167" s="19">
        <f>IF($A167="","",IF(OR($V167="",$V167=0),"No aplica",IF($W167="","Pendiente",IF($W167&gt;=$V167,"Pagada","Parcial"))))</f>
        <v/>
      </c>
      <c r="Y167" s="19">
        <f>IF($A167="","",IF(COUNTIFS(Documentación!$B$5:$B$304,$A167,Documentación!$D$5:$D$304,"Sí")=0,"Sin requisitos cargados",IF(COUNTIFS(Documentación!$B$5:$B$304,$A167,Documentación!$D$5:$D$304,"Sí",Documentación!$K$5:$K$304,"&lt;&gt;Validado")=0,"Completa","Pendiente")))</f>
        <v/>
      </c>
      <c r="Z167" s="20">
        <f>IF(OR($A167="",$G167=""),"",$G167-'Instrucciones'!$B$4)</f>
        <v/>
      </c>
      <c r="AA167" s="20">
        <f>IF(OR($A167="",$T167=""),"",$T167-'Instrucciones'!$B$4)</f>
        <v/>
      </c>
      <c r="AB167" s="19">
        <f>IF($A167="","",IF($AC167&lt;&gt;"Correcto","Revisar datos",IF($L167="Cancelada","Cancelado",IF($P167="Denegado","Denegado",IF(AND($P167="Aprobado",$T167&lt;&gt;"",$T167&lt;'Instrucciones'!$B$4,$H167&gt;='Instrucciones'!$B$4),"Permiso vencido",IF(AND($P167="Pendiente",$G167&lt;'Instrucciones'!$B$4,$H167&gt;='Instrucciones'!$B$4),"Rodaje sin aprobación",IF(AND($P167="Pendiente",$G167&gt;='Instrucciones'!$B$4,$Z167&lt;='Instrucciones'!$B$5),"Aprobación urgente",IF(AND($P167="Aprobado",$Y167="Pendiente"),"Documentación pendiente",IF(AND($P167="Aprobado",OR($X167="Pendiente",$X167="Parcial")),"Tasa pendiente",IF(AND($P167="Aprobado",$AA167&gt;=0,$AA167&lt;='Instrucciones'!$B$5),"Vence pronto",IF($H167&lt;'Instrucciones'!$B$4,"Rodaje finalizado","Sin alerta")))))))))))</f>
        <v/>
      </c>
      <c r="AC167" s="19">
        <f>IF($A167="","",IF(COUNTIF($A$5:$A$204,$A167)&gt;1,"ID duplicado",IF(OR($B167="",$C167="",$D167="",$G167="",$H167="",$L167="",$P167=""),"Faltan datos básicos",IF($H167&lt;$G167,"Fechas de rodaje incoherentes",IF(AND($I167&lt;&gt;"",$I167&gt;$G167),"Solicitud posterior al inicio",IF(AND($P167&lt;&gt;"Pendiente",$P167&lt;&gt;"",$Q167=""),"Falta fecha de decisión",IF(AND($P167="Pendiente",$Q167&lt;&gt;""),"Decisión y fecha incoherentes",IF(AND($S167&lt;&gt;"",$T167&lt;&gt;"",$T167&lt;$S167),"Vigencia incoherente",IF(AND($P167="Aprobado",OR($S167="",$T167="")),"Falta vigencia",IF(AND($P167="Aprobado",$S167&lt;&gt;"",$T167&lt;&gt;"",OR($G167&lt;$S167,$H167&gt;$T167)),"Rodaje fuera de vigencia",IF(AND($V167&lt;&gt;"",$W167&gt;$V167),"Pago superior a la previsión","Correcto"))))))))))</f>
        <v/>
      </c>
      <c r="AD167" s="16" t="n"/>
      <c r="AE167" s="17" t="n"/>
    </row>
    <row r="168">
      <c r="A168" s="16" t="n"/>
      <c r="B168" s="16" t="n"/>
      <c r="C168" s="16" t="n"/>
      <c r="D168" s="16" t="n"/>
      <c r="E168" s="16" t="n"/>
      <c r="F168" s="16" t="n"/>
      <c r="G168" s="17" t="n"/>
      <c r="H168" s="17" t="n"/>
      <c r="I168" s="17" t="n"/>
      <c r="J168" s="16" t="n"/>
      <c r="K168" s="16" t="n"/>
      <c r="L168" s="16" t="n"/>
      <c r="M168" s="17" t="n"/>
      <c r="N168" s="16" t="n"/>
      <c r="O168" s="17" t="n"/>
      <c r="P168" s="16" t="n"/>
      <c r="Q168" s="17" t="n"/>
      <c r="R168" s="16" t="n"/>
      <c r="S168" s="17" t="n"/>
      <c r="T168" s="17" t="n"/>
      <c r="U168" s="16" t="n"/>
      <c r="V168" s="18" t="n"/>
      <c r="W168" s="18" t="n"/>
      <c r="X168" s="19">
        <f>IF($A168="","",IF(OR($V168="",$V168=0),"No aplica",IF($W168="","Pendiente",IF($W168&gt;=$V168,"Pagada","Parcial"))))</f>
        <v/>
      </c>
      <c r="Y168" s="19">
        <f>IF($A168="","",IF(COUNTIFS(Documentación!$B$5:$B$304,$A168,Documentación!$D$5:$D$304,"Sí")=0,"Sin requisitos cargados",IF(COUNTIFS(Documentación!$B$5:$B$304,$A168,Documentación!$D$5:$D$304,"Sí",Documentación!$K$5:$K$304,"&lt;&gt;Validado")=0,"Completa","Pendiente")))</f>
        <v/>
      </c>
      <c r="Z168" s="20">
        <f>IF(OR($A168="",$G168=""),"",$G168-'Instrucciones'!$B$4)</f>
        <v/>
      </c>
      <c r="AA168" s="20">
        <f>IF(OR($A168="",$T168=""),"",$T168-'Instrucciones'!$B$4)</f>
        <v/>
      </c>
      <c r="AB168" s="19">
        <f>IF($A168="","",IF($AC168&lt;&gt;"Correcto","Revisar datos",IF($L168="Cancelada","Cancelado",IF($P168="Denegado","Denegado",IF(AND($P168="Aprobado",$T168&lt;&gt;"",$T168&lt;'Instrucciones'!$B$4,$H168&gt;='Instrucciones'!$B$4),"Permiso vencido",IF(AND($P168="Pendiente",$G168&lt;'Instrucciones'!$B$4,$H168&gt;='Instrucciones'!$B$4),"Rodaje sin aprobación",IF(AND($P168="Pendiente",$G168&gt;='Instrucciones'!$B$4,$Z168&lt;='Instrucciones'!$B$5),"Aprobación urgente",IF(AND($P168="Aprobado",$Y168="Pendiente"),"Documentación pendiente",IF(AND($P168="Aprobado",OR($X168="Pendiente",$X168="Parcial")),"Tasa pendiente",IF(AND($P168="Aprobado",$AA168&gt;=0,$AA168&lt;='Instrucciones'!$B$5),"Vence pronto",IF($H168&lt;'Instrucciones'!$B$4,"Rodaje finalizado","Sin alerta")))))))))))</f>
        <v/>
      </c>
      <c r="AC168" s="19">
        <f>IF($A168="","",IF(COUNTIF($A$5:$A$204,$A168)&gt;1,"ID duplicado",IF(OR($B168="",$C168="",$D168="",$G168="",$H168="",$L168="",$P168=""),"Faltan datos básicos",IF($H168&lt;$G168,"Fechas de rodaje incoherentes",IF(AND($I168&lt;&gt;"",$I168&gt;$G168),"Solicitud posterior al inicio",IF(AND($P168&lt;&gt;"Pendiente",$P168&lt;&gt;"",$Q168=""),"Falta fecha de decisión",IF(AND($P168="Pendiente",$Q168&lt;&gt;""),"Decisión y fecha incoherentes",IF(AND($S168&lt;&gt;"",$T168&lt;&gt;"",$T168&lt;$S168),"Vigencia incoherente",IF(AND($P168="Aprobado",OR($S168="",$T168="")),"Falta vigencia",IF(AND($P168="Aprobado",$S168&lt;&gt;"",$T168&lt;&gt;"",OR($G168&lt;$S168,$H168&gt;$T168)),"Rodaje fuera de vigencia",IF(AND($V168&lt;&gt;"",$W168&gt;$V168),"Pago superior a la previsión","Correcto"))))))))))</f>
        <v/>
      </c>
      <c r="AD168" s="16" t="n"/>
      <c r="AE168" s="17" t="n"/>
    </row>
    <row r="169">
      <c r="A169" s="16" t="n"/>
      <c r="B169" s="16" t="n"/>
      <c r="C169" s="16" t="n"/>
      <c r="D169" s="16" t="n"/>
      <c r="E169" s="16" t="n"/>
      <c r="F169" s="16" t="n"/>
      <c r="G169" s="17" t="n"/>
      <c r="H169" s="17" t="n"/>
      <c r="I169" s="17" t="n"/>
      <c r="J169" s="16" t="n"/>
      <c r="K169" s="16" t="n"/>
      <c r="L169" s="16" t="n"/>
      <c r="M169" s="17" t="n"/>
      <c r="N169" s="16" t="n"/>
      <c r="O169" s="17" t="n"/>
      <c r="P169" s="16" t="n"/>
      <c r="Q169" s="17" t="n"/>
      <c r="R169" s="16" t="n"/>
      <c r="S169" s="17" t="n"/>
      <c r="T169" s="17" t="n"/>
      <c r="U169" s="16" t="n"/>
      <c r="V169" s="18" t="n"/>
      <c r="W169" s="18" t="n"/>
      <c r="X169" s="19">
        <f>IF($A169="","",IF(OR($V169="",$V169=0),"No aplica",IF($W169="","Pendiente",IF($W169&gt;=$V169,"Pagada","Parcial"))))</f>
        <v/>
      </c>
      <c r="Y169" s="19">
        <f>IF($A169="","",IF(COUNTIFS(Documentación!$B$5:$B$304,$A169,Documentación!$D$5:$D$304,"Sí")=0,"Sin requisitos cargados",IF(COUNTIFS(Documentación!$B$5:$B$304,$A169,Documentación!$D$5:$D$304,"Sí",Documentación!$K$5:$K$304,"&lt;&gt;Validado")=0,"Completa","Pendiente")))</f>
        <v/>
      </c>
      <c r="Z169" s="20">
        <f>IF(OR($A169="",$G169=""),"",$G169-'Instrucciones'!$B$4)</f>
        <v/>
      </c>
      <c r="AA169" s="20">
        <f>IF(OR($A169="",$T169=""),"",$T169-'Instrucciones'!$B$4)</f>
        <v/>
      </c>
      <c r="AB169" s="19">
        <f>IF($A169="","",IF($AC169&lt;&gt;"Correcto","Revisar datos",IF($L169="Cancelada","Cancelado",IF($P169="Denegado","Denegado",IF(AND($P169="Aprobado",$T169&lt;&gt;"",$T169&lt;'Instrucciones'!$B$4,$H169&gt;='Instrucciones'!$B$4),"Permiso vencido",IF(AND($P169="Pendiente",$G169&lt;'Instrucciones'!$B$4,$H169&gt;='Instrucciones'!$B$4),"Rodaje sin aprobación",IF(AND($P169="Pendiente",$G169&gt;='Instrucciones'!$B$4,$Z169&lt;='Instrucciones'!$B$5),"Aprobación urgente",IF(AND($P169="Aprobado",$Y169="Pendiente"),"Documentación pendiente",IF(AND($P169="Aprobado",OR($X169="Pendiente",$X169="Parcial")),"Tasa pendiente",IF(AND($P169="Aprobado",$AA169&gt;=0,$AA169&lt;='Instrucciones'!$B$5),"Vence pronto",IF($H169&lt;'Instrucciones'!$B$4,"Rodaje finalizado","Sin alerta")))))))))))</f>
        <v/>
      </c>
      <c r="AC169" s="19">
        <f>IF($A169="","",IF(COUNTIF($A$5:$A$204,$A169)&gt;1,"ID duplicado",IF(OR($B169="",$C169="",$D169="",$G169="",$H169="",$L169="",$P169=""),"Faltan datos básicos",IF($H169&lt;$G169,"Fechas de rodaje incoherentes",IF(AND($I169&lt;&gt;"",$I169&gt;$G169),"Solicitud posterior al inicio",IF(AND($P169&lt;&gt;"Pendiente",$P169&lt;&gt;"",$Q169=""),"Falta fecha de decisión",IF(AND($P169="Pendiente",$Q169&lt;&gt;""),"Decisión y fecha incoherentes",IF(AND($S169&lt;&gt;"",$T169&lt;&gt;"",$T169&lt;$S169),"Vigencia incoherente",IF(AND($P169="Aprobado",OR($S169="",$T169="")),"Falta vigencia",IF(AND($P169="Aprobado",$S169&lt;&gt;"",$T169&lt;&gt;"",OR($G169&lt;$S169,$H169&gt;$T169)),"Rodaje fuera de vigencia",IF(AND($V169&lt;&gt;"",$W169&gt;$V169),"Pago superior a la previsión","Correcto"))))))))))</f>
        <v/>
      </c>
      <c r="AD169" s="16" t="n"/>
      <c r="AE169" s="17" t="n"/>
    </row>
    <row r="170">
      <c r="A170" s="16" t="n"/>
      <c r="B170" s="16" t="n"/>
      <c r="C170" s="16" t="n"/>
      <c r="D170" s="16" t="n"/>
      <c r="E170" s="16" t="n"/>
      <c r="F170" s="16" t="n"/>
      <c r="G170" s="17" t="n"/>
      <c r="H170" s="17" t="n"/>
      <c r="I170" s="17" t="n"/>
      <c r="J170" s="16" t="n"/>
      <c r="K170" s="16" t="n"/>
      <c r="L170" s="16" t="n"/>
      <c r="M170" s="17" t="n"/>
      <c r="N170" s="16" t="n"/>
      <c r="O170" s="17" t="n"/>
      <c r="P170" s="16" t="n"/>
      <c r="Q170" s="17" t="n"/>
      <c r="R170" s="16" t="n"/>
      <c r="S170" s="17" t="n"/>
      <c r="T170" s="17" t="n"/>
      <c r="U170" s="16" t="n"/>
      <c r="V170" s="18" t="n"/>
      <c r="W170" s="18" t="n"/>
      <c r="X170" s="19">
        <f>IF($A170="","",IF(OR($V170="",$V170=0),"No aplica",IF($W170="","Pendiente",IF($W170&gt;=$V170,"Pagada","Parcial"))))</f>
        <v/>
      </c>
      <c r="Y170" s="19">
        <f>IF($A170="","",IF(COUNTIFS(Documentación!$B$5:$B$304,$A170,Documentación!$D$5:$D$304,"Sí")=0,"Sin requisitos cargados",IF(COUNTIFS(Documentación!$B$5:$B$304,$A170,Documentación!$D$5:$D$304,"Sí",Documentación!$K$5:$K$304,"&lt;&gt;Validado")=0,"Completa","Pendiente")))</f>
        <v/>
      </c>
      <c r="Z170" s="20">
        <f>IF(OR($A170="",$G170=""),"",$G170-'Instrucciones'!$B$4)</f>
        <v/>
      </c>
      <c r="AA170" s="20">
        <f>IF(OR($A170="",$T170=""),"",$T170-'Instrucciones'!$B$4)</f>
        <v/>
      </c>
      <c r="AB170" s="19">
        <f>IF($A170="","",IF($AC170&lt;&gt;"Correcto","Revisar datos",IF($L170="Cancelada","Cancelado",IF($P170="Denegado","Denegado",IF(AND($P170="Aprobado",$T170&lt;&gt;"",$T170&lt;'Instrucciones'!$B$4,$H170&gt;='Instrucciones'!$B$4),"Permiso vencido",IF(AND($P170="Pendiente",$G170&lt;'Instrucciones'!$B$4,$H170&gt;='Instrucciones'!$B$4),"Rodaje sin aprobación",IF(AND($P170="Pendiente",$G170&gt;='Instrucciones'!$B$4,$Z170&lt;='Instrucciones'!$B$5),"Aprobación urgente",IF(AND($P170="Aprobado",$Y170="Pendiente"),"Documentación pendiente",IF(AND($P170="Aprobado",OR($X170="Pendiente",$X170="Parcial")),"Tasa pendiente",IF(AND($P170="Aprobado",$AA170&gt;=0,$AA170&lt;='Instrucciones'!$B$5),"Vence pronto",IF($H170&lt;'Instrucciones'!$B$4,"Rodaje finalizado","Sin alerta")))))))))))</f>
        <v/>
      </c>
      <c r="AC170" s="19">
        <f>IF($A170="","",IF(COUNTIF($A$5:$A$204,$A170)&gt;1,"ID duplicado",IF(OR($B170="",$C170="",$D170="",$G170="",$H170="",$L170="",$P170=""),"Faltan datos básicos",IF($H170&lt;$G170,"Fechas de rodaje incoherentes",IF(AND($I170&lt;&gt;"",$I170&gt;$G170),"Solicitud posterior al inicio",IF(AND($P170&lt;&gt;"Pendiente",$P170&lt;&gt;"",$Q170=""),"Falta fecha de decisión",IF(AND($P170="Pendiente",$Q170&lt;&gt;""),"Decisión y fecha incoherentes",IF(AND($S170&lt;&gt;"",$T170&lt;&gt;"",$T170&lt;$S170),"Vigencia incoherente",IF(AND($P170="Aprobado",OR($S170="",$T170="")),"Falta vigencia",IF(AND($P170="Aprobado",$S170&lt;&gt;"",$T170&lt;&gt;"",OR($G170&lt;$S170,$H170&gt;$T170)),"Rodaje fuera de vigencia",IF(AND($V170&lt;&gt;"",$W170&gt;$V170),"Pago superior a la previsión","Correcto"))))))))))</f>
        <v/>
      </c>
      <c r="AD170" s="16" t="n"/>
      <c r="AE170" s="17" t="n"/>
    </row>
    <row r="171">
      <c r="A171" s="16" t="n"/>
      <c r="B171" s="16" t="n"/>
      <c r="C171" s="16" t="n"/>
      <c r="D171" s="16" t="n"/>
      <c r="E171" s="16" t="n"/>
      <c r="F171" s="16" t="n"/>
      <c r="G171" s="17" t="n"/>
      <c r="H171" s="17" t="n"/>
      <c r="I171" s="17" t="n"/>
      <c r="J171" s="16" t="n"/>
      <c r="K171" s="16" t="n"/>
      <c r="L171" s="16" t="n"/>
      <c r="M171" s="17" t="n"/>
      <c r="N171" s="16" t="n"/>
      <c r="O171" s="17" t="n"/>
      <c r="P171" s="16" t="n"/>
      <c r="Q171" s="17" t="n"/>
      <c r="R171" s="16" t="n"/>
      <c r="S171" s="17" t="n"/>
      <c r="T171" s="17" t="n"/>
      <c r="U171" s="16" t="n"/>
      <c r="V171" s="18" t="n"/>
      <c r="W171" s="18" t="n"/>
      <c r="X171" s="19">
        <f>IF($A171="","",IF(OR($V171="",$V171=0),"No aplica",IF($W171="","Pendiente",IF($W171&gt;=$V171,"Pagada","Parcial"))))</f>
        <v/>
      </c>
      <c r="Y171" s="19">
        <f>IF($A171="","",IF(COUNTIFS(Documentación!$B$5:$B$304,$A171,Documentación!$D$5:$D$304,"Sí")=0,"Sin requisitos cargados",IF(COUNTIFS(Documentación!$B$5:$B$304,$A171,Documentación!$D$5:$D$304,"Sí",Documentación!$K$5:$K$304,"&lt;&gt;Validado")=0,"Completa","Pendiente")))</f>
        <v/>
      </c>
      <c r="Z171" s="20">
        <f>IF(OR($A171="",$G171=""),"",$G171-'Instrucciones'!$B$4)</f>
        <v/>
      </c>
      <c r="AA171" s="20">
        <f>IF(OR($A171="",$T171=""),"",$T171-'Instrucciones'!$B$4)</f>
        <v/>
      </c>
      <c r="AB171" s="19">
        <f>IF($A171="","",IF($AC171&lt;&gt;"Correcto","Revisar datos",IF($L171="Cancelada","Cancelado",IF($P171="Denegado","Denegado",IF(AND($P171="Aprobado",$T171&lt;&gt;"",$T171&lt;'Instrucciones'!$B$4,$H171&gt;='Instrucciones'!$B$4),"Permiso vencido",IF(AND($P171="Pendiente",$G171&lt;'Instrucciones'!$B$4,$H171&gt;='Instrucciones'!$B$4),"Rodaje sin aprobación",IF(AND($P171="Pendiente",$G171&gt;='Instrucciones'!$B$4,$Z171&lt;='Instrucciones'!$B$5),"Aprobación urgente",IF(AND($P171="Aprobado",$Y171="Pendiente"),"Documentación pendiente",IF(AND($P171="Aprobado",OR($X171="Pendiente",$X171="Parcial")),"Tasa pendiente",IF(AND($P171="Aprobado",$AA171&gt;=0,$AA171&lt;='Instrucciones'!$B$5),"Vence pronto",IF($H171&lt;'Instrucciones'!$B$4,"Rodaje finalizado","Sin alerta")))))))))))</f>
        <v/>
      </c>
      <c r="AC171" s="19">
        <f>IF($A171="","",IF(COUNTIF($A$5:$A$204,$A171)&gt;1,"ID duplicado",IF(OR($B171="",$C171="",$D171="",$G171="",$H171="",$L171="",$P171=""),"Faltan datos básicos",IF($H171&lt;$G171,"Fechas de rodaje incoherentes",IF(AND($I171&lt;&gt;"",$I171&gt;$G171),"Solicitud posterior al inicio",IF(AND($P171&lt;&gt;"Pendiente",$P171&lt;&gt;"",$Q171=""),"Falta fecha de decisión",IF(AND($P171="Pendiente",$Q171&lt;&gt;""),"Decisión y fecha incoherentes",IF(AND($S171&lt;&gt;"",$T171&lt;&gt;"",$T171&lt;$S171),"Vigencia incoherente",IF(AND($P171="Aprobado",OR($S171="",$T171="")),"Falta vigencia",IF(AND($P171="Aprobado",$S171&lt;&gt;"",$T171&lt;&gt;"",OR($G171&lt;$S171,$H171&gt;$T171)),"Rodaje fuera de vigencia",IF(AND($V171&lt;&gt;"",$W171&gt;$V171),"Pago superior a la previsión","Correcto"))))))))))</f>
        <v/>
      </c>
      <c r="AD171" s="16" t="n"/>
      <c r="AE171" s="17" t="n"/>
    </row>
    <row r="172">
      <c r="A172" s="16" t="n"/>
      <c r="B172" s="16" t="n"/>
      <c r="C172" s="16" t="n"/>
      <c r="D172" s="16" t="n"/>
      <c r="E172" s="16" t="n"/>
      <c r="F172" s="16" t="n"/>
      <c r="G172" s="17" t="n"/>
      <c r="H172" s="17" t="n"/>
      <c r="I172" s="17" t="n"/>
      <c r="J172" s="16" t="n"/>
      <c r="K172" s="16" t="n"/>
      <c r="L172" s="16" t="n"/>
      <c r="M172" s="17" t="n"/>
      <c r="N172" s="16" t="n"/>
      <c r="O172" s="17" t="n"/>
      <c r="P172" s="16" t="n"/>
      <c r="Q172" s="17" t="n"/>
      <c r="R172" s="16" t="n"/>
      <c r="S172" s="17" t="n"/>
      <c r="T172" s="17" t="n"/>
      <c r="U172" s="16" t="n"/>
      <c r="V172" s="18" t="n"/>
      <c r="W172" s="18" t="n"/>
      <c r="X172" s="19">
        <f>IF($A172="","",IF(OR($V172="",$V172=0),"No aplica",IF($W172="","Pendiente",IF($W172&gt;=$V172,"Pagada","Parcial"))))</f>
        <v/>
      </c>
      <c r="Y172" s="19">
        <f>IF($A172="","",IF(COUNTIFS(Documentación!$B$5:$B$304,$A172,Documentación!$D$5:$D$304,"Sí")=0,"Sin requisitos cargados",IF(COUNTIFS(Documentación!$B$5:$B$304,$A172,Documentación!$D$5:$D$304,"Sí",Documentación!$K$5:$K$304,"&lt;&gt;Validado")=0,"Completa","Pendiente")))</f>
        <v/>
      </c>
      <c r="Z172" s="20">
        <f>IF(OR($A172="",$G172=""),"",$G172-'Instrucciones'!$B$4)</f>
        <v/>
      </c>
      <c r="AA172" s="20">
        <f>IF(OR($A172="",$T172=""),"",$T172-'Instrucciones'!$B$4)</f>
        <v/>
      </c>
      <c r="AB172" s="19">
        <f>IF($A172="","",IF($AC172&lt;&gt;"Correcto","Revisar datos",IF($L172="Cancelada","Cancelado",IF($P172="Denegado","Denegado",IF(AND($P172="Aprobado",$T172&lt;&gt;"",$T172&lt;'Instrucciones'!$B$4,$H172&gt;='Instrucciones'!$B$4),"Permiso vencido",IF(AND($P172="Pendiente",$G172&lt;'Instrucciones'!$B$4,$H172&gt;='Instrucciones'!$B$4),"Rodaje sin aprobación",IF(AND($P172="Pendiente",$G172&gt;='Instrucciones'!$B$4,$Z172&lt;='Instrucciones'!$B$5),"Aprobación urgente",IF(AND($P172="Aprobado",$Y172="Pendiente"),"Documentación pendiente",IF(AND($P172="Aprobado",OR($X172="Pendiente",$X172="Parcial")),"Tasa pendiente",IF(AND($P172="Aprobado",$AA172&gt;=0,$AA172&lt;='Instrucciones'!$B$5),"Vence pronto",IF($H172&lt;'Instrucciones'!$B$4,"Rodaje finalizado","Sin alerta")))))))))))</f>
        <v/>
      </c>
      <c r="AC172" s="19">
        <f>IF($A172="","",IF(COUNTIF($A$5:$A$204,$A172)&gt;1,"ID duplicado",IF(OR($B172="",$C172="",$D172="",$G172="",$H172="",$L172="",$P172=""),"Faltan datos básicos",IF($H172&lt;$G172,"Fechas de rodaje incoherentes",IF(AND($I172&lt;&gt;"",$I172&gt;$G172),"Solicitud posterior al inicio",IF(AND($P172&lt;&gt;"Pendiente",$P172&lt;&gt;"",$Q172=""),"Falta fecha de decisión",IF(AND($P172="Pendiente",$Q172&lt;&gt;""),"Decisión y fecha incoherentes",IF(AND($S172&lt;&gt;"",$T172&lt;&gt;"",$T172&lt;$S172),"Vigencia incoherente",IF(AND($P172="Aprobado",OR($S172="",$T172="")),"Falta vigencia",IF(AND($P172="Aprobado",$S172&lt;&gt;"",$T172&lt;&gt;"",OR($G172&lt;$S172,$H172&gt;$T172)),"Rodaje fuera de vigencia",IF(AND($V172&lt;&gt;"",$W172&gt;$V172),"Pago superior a la previsión","Correcto"))))))))))</f>
        <v/>
      </c>
      <c r="AD172" s="16" t="n"/>
      <c r="AE172" s="17" t="n"/>
    </row>
    <row r="173">
      <c r="A173" s="16" t="n"/>
      <c r="B173" s="16" t="n"/>
      <c r="C173" s="16" t="n"/>
      <c r="D173" s="16" t="n"/>
      <c r="E173" s="16" t="n"/>
      <c r="F173" s="16" t="n"/>
      <c r="G173" s="17" t="n"/>
      <c r="H173" s="17" t="n"/>
      <c r="I173" s="17" t="n"/>
      <c r="J173" s="16" t="n"/>
      <c r="K173" s="16" t="n"/>
      <c r="L173" s="16" t="n"/>
      <c r="M173" s="17" t="n"/>
      <c r="N173" s="16" t="n"/>
      <c r="O173" s="17" t="n"/>
      <c r="P173" s="16" t="n"/>
      <c r="Q173" s="17" t="n"/>
      <c r="R173" s="16" t="n"/>
      <c r="S173" s="17" t="n"/>
      <c r="T173" s="17" t="n"/>
      <c r="U173" s="16" t="n"/>
      <c r="V173" s="18" t="n"/>
      <c r="W173" s="18" t="n"/>
      <c r="X173" s="19">
        <f>IF($A173="","",IF(OR($V173="",$V173=0),"No aplica",IF($W173="","Pendiente",IF($W173&gt;=$V173,"Pagada","Parcial"))))</f>
        <v/>
      </c>
      <c r="Y173" s="19">
        <f>IF($A173="","",IF(COUNTIFS(Documentación!$B$5:$B$304,$A173,Documentación!$D$5:$D$304,"Sí")=0,"Sin requisitos cargados",IF(COUNTIFS(Documentación!$B$5:$B$304,$A173,Documentación!$D$5:$D$304,"Sí",Documentación!$K$5:$K$304,"&lt;&gt;Validado")=0,"Completa","Pendiente")))</f>
        <v/>
      </c>
      <c r="Z173" s="20">
        <f>IF(OR($A173="",$G173=""),"",$G173-'Instrucciones'!$B$4)</f>
        <v/>
      </c>
      <c r="AA173" s="20">
        <f>IF(OR($A173="",$T173=""),"",$T173-'Instrucciones'!$B$4)</f>
        <v/>
      </c>
      <c r="AB173" s="19">
        <f>IF($A173="","",IF($AC173&lt;&gt;"Correcto","Revisar datos",IF($L173="Cancelada","Cancelado",IF($P173="Denegado","Denegado",IF(AND($P173="Aprobado",$T173&lt;&gt;"",$T173&lt;'Instrucciones'!$B$4,$H173&gt;='Instrucciones'!$B$4),"Permiso vencido",IF(AND($P173="Pendiente",$G173&lt;'Instrucciones'!$B$4,$H173&gt;='Instrucciones'!$B$4),"Rodaje sin aprobación",IF(AND($P173="Pendiente",$G173&gt;='Instrucciones'!$B$4,$Z173&lt;='Instrucciones'!$B$5),"Aprobación urgente",IF(AND($P173="Aprobado",$Y173="Pendiente"),"Documentación pendiente",IF(AND($P173="Aprobado",OR($X173="Pendiente",$X173="Parcial")),"Tasa pendiente",IF(AND($P173="Aprobado",$AA173&gt;=0,$AA173&lt;='Instrucciones'!$B$5),"Vence pronto",IF($H173&lt;'Instrucciones'!$B$4,"Rodaje finalizado","Sin alerta")))))))))))</f>
        <v/>
      </c>
      <c r="AC173" s="19">
        <f>IF($A173="","",IF(COUNTIF($A$5:$A$204,$A173)&gt;1,"ID duplicado",IF(OR($B173="",$C173="",$D173="",$G173="",$H173="",$L173="",$P173=""),"Faltan datos básicos",IF($H173&lt;$G173,"Fechas de rodaje incoherentes",IF(AND($I173&lt;&gt;"",$I173&gt;$G173),"Solicitud posterior al inicio",IF(AND($P173&lt;&gt;"Pendiente",$P173&lt;&gt;"",$Q173=""),"Falta fecha de decisión",IF(AND($P173="Pendiente",$Q173&lt;&gt;""),"Decisión y fecha incoherentes",IF(AND($S173&lt;&gt;"",$T173&lt;&gt;"",$T173&lt;$S173),"Vigencia incoherente",IF(AND($P173="Aprobado",OR($S173="",$T173="")),"Falta vigencia",IF(AND($P173="Aprobado",$S173&lt;&gt;"",$T173&lt;&gt;"",OR($G173&lt;$S173,$H173&gt;$T173)),"Rodaje fuera de vigencia",IF(AND($V173&lt;&gt;"",$W173&gt;$V173),"Pago superior a la previsión","Correcto"))))))))))</f>
        <v/>
      </c>
      <c r="AD173" s="16" t="n"/>
      <c r="AE173" s="17" t="n"/>
    </row>
    <row r="174">
      <c r="A174" s="16" t="n"/>
      <c r="B174" s="16" t="n"/>
      <c r="C174" s="16" t="n"/>
      <c r="D174" s="16" t="n"/>
      <c r="E174" s="16" t="n"/>
      <c r="F174" s="16" t="n"/>
      <c r="G174" s="17" t="n"/>
      <c r="H174" s="17" t="n"/>
      <c r="I174" s="17" t="n"/>
      <c r="J174" s="16" t="n"/>
      <c r="K174" s="16" t="n"/>
      <c r="L174" s="16" t="n"/>
      <c r="M174" s="17" t="n"/>
      <c r="N174" s="16" t="n"/>
      <c r="O174" s="17" t="n"/>
      <c r="P174" s="16" t="n"/>
      <c r="Q174" s="17" t="n"/>
      <c r="R174" s="16" t="n"/>
      <c r="S174" s="17" t="n"/>
      <c r="T174" s="17" t="n"/>
      <c r="U174" s="16" t="n"/>
      <c r="V174" s="18" t="n"/>
      <c r="W174" s="18" t="n"/>
      <c r="X174" s="19">
        <f>IF($A174="","",IF(OR($V174="",$V174=0),"No aplica",IF($W174="","Pendiente",IF($W174&gt;=$V174,"Pagada","Parcial"))))</f>
        <v/>
      </c>
      <c r="Y174" s="19">
        <f>IF($A174="","",IF(COUNTIFS(Documentación!$B$5:$B$304,$A174,Documentación!$D$5:$D$304,"Sí")=0,"Sin requisitos cargados",IF(COUNTIFS(Documentación!$B$5:$B$304,$A174,Documentación!$D$5:$D$304,"Sí",Documentación!$K$5:$K$304,"&lt;&gt;Validado")=0,"Completa","Pendiente")))</f>
        <v/>
      </c>
      <c r="Z174" s="20">
        <f>IF(OR($A174="",$G174=""),"",$G174-'Instrucciones'!$B$4)</f>
        <v/>
      </c>
      <c r="AA174" s="20">
        <f>IF(OR($A174="",$T174=""),"",$T174-'Instrucciones'!$B$4)</f>
        <v/>
      </c>
      <c r="AB174" s="19">
        <f>IF($A174="","",IF($AC174&lt;&gt;"Correcto","Revisar datos",IF($L174="Cancelada","Cancelado",IF($P174="Denegado","Denegado",IF(AND($P174="Aprobado",$T174&lt;&gt;"",$T174&lt;'Instrucciones'!$B$4,$H174&gt;='Instrucciones'!$B$4),"Permiso vencido",IF(AND($P174="Pendiente",$G174&lt;'Instrucciones'!$B$4,$H174&gt;='Instrucciones'!$B$4),"Rodaje sin aprobación",IF(AND($P174="Pendiente",$G174&gt;='Instrucciones'!$B$4,$Z174&lt;='Instrucciones'!$B$5),"Aprobación urgente",IF(AND($P174="Aprobado",$Y174="Pendiente"),"Documentación pendiente",IF(AND($P174="Aprobado",OR($X174="Pendiente",$X174="Parcial")),"Tasa pendiente",IF(AND($P174="Aprobado",$AA174&gt;=0,$AA174&lt;='Instrucciones'!$B$5),"Vence pronto",IF($H174&lt;'Instrucciones'!$B$4,"Rodaje finalizado","Sin alerta")))))))))))</f>
        <v/>
      </c>
      <c r="AC174" s="19">
        <f>IF($A174="","",IF(COUNTIF($A$5:$A$204,$A174)&gt;1,"ID duplicado",IF(OR($B174="",$C174="",$D174="",$G174="",$H174="",$L174="",$P174=""),"Faltan datos básicos",IF($H174&lt;$G174,"Fechas de rodaje incoherentes",IF(AND($I174&lt;&gt;"",$I174&gt;$G174),"Solicitud posterior al inicio",IF(AND($P174&lt;&gt;"Pendiente",$P174&lt;&gt;"",$Q174=""),"Falta fecha de decisión",IF(AND($P174="Pendiente",$Q174&lt;&gt;""),"Decisión y fecha incoherentes",IF(AND($S174&lt;&gt;"",$T174&lt;&gt;"",$T174&lt;$S174),"Vigencia incoherente",IF(AND($P174="Aprobado",OR($S174="",$T174="")),"Falta vigencia",IF(AND($P174="Aprobado",$S174&lt;&gt;"",$T174&lt;&gt;"",OR($G174&lt;$S174,$H174&gt;$T174)),"Rodaje fuera de vigencia",IF(AND($V174&lt;&gt;"",$W174&gt;$V174),"Pago superior a la previsión","Correcto"))))))))))</f>
        <v/>
      </c>
      <c r="AD174" s="16" t="n"/>
      <c r="AE174" s="17" t="n"/>
    </row>
    <row r="175">
      <c r="A175" s="16" t="n"/>
      <c r="B175" s="16" t="n"/>
      <c r="C175" s="16" t="n"/>
      <c r="D175" s="16" t="n"/>
      <c r="E175" s="16" t="n"/>
      <c r="F175" s="16" t="n"/>
      <c r="G175" s="17" t="n"/>
      <c r="H175" s="17" t="n"/>
      <c r="I175" s="17" t="n"/>
      <c r="J175" s="16" t="n"/>
      <c r="K175" s="16" t="n"/>
      <c r="L175" s="16" t="n"/>
      <c r="M175" s="17" t="n"/>
      <c r="N175" s="16" t="n"/>
      <c r="O175" s="17" t="n"/>
      <c r="P175" s="16" t="n"/>
      <c r="Q175" s="17" t="n"/>
      <c r="R175" s="16" t="n"/>
      <c r="S175" s="17" t="n"/>
      <c r="T175" s="17" t="n"/>
      <c r="U175" s="16" t="n"/>
      <c r="V175" s="18" t="n"/>
      <c r="W175" s="18" t="n"/>
      <c r="X175" s="19">
        <f>IF($A175="","",IF(OR($V175="",$V175=0),"No aplica",IF($W175="","Pendiente",IF($W175&gt;=$V175,"Pagada","Parcial"))))</f>
        <v/>
      </c>
      <c r="Y175" s="19">
        <f>IF($A175="","",IF(COUNTIFS(Documentación!$B$5:$B$304,$A175,Documentación!$D$5:$D$304,"Sí")=0,"Sin requisitos cargados",IF(COUNTIFS(Documentación!$B$5:$B$304,$A175,Documentación!$D$5:$D$304,"Sí",Documentación!$K$5:$K$304,"&lt;&gt;Validado")=0,"Completa","Pendiente")))</f>
        <v/>
      </c>
      <c r="Z175" s="20">
        <f>IF(OR($A175="",$G175=""),"",$G175-'Instrucciones'!$B$4)</f>
        <v/>
      </c>
      <c r="AA175" s="20">
        <f>IF(OR($A175="",$T175=""),"",$T175-'Instrucciones'!$B$4)</f>
        <v/>
      </c>
      <c r="AB175" s="19">
        <f>IF($A175="","",IF($AC175&lt;&gt;"Correcto","Revisar datos",IF($L175="Cancelada","Cancelado",IF($P175="Denegado","Denegado",IF(AND($P175="Aprobado",$T175&lt;&gt;"",$T175&lt;'Instrucciones'!$B$4,$H175&gt;='Instrucciones'!$B$4),"Permiso vencido",IF(AND($P175="Pendiente",$G175&lt;'Instrucciones'!$B$4,$H175&gt;='Instrucciones'!$B$4),"Rodaje sin aprobación",IF(AND($P175="Pendiente",$G175&gt;='Instrucciones'!$B$4,$Z175&lt;='Instrucciones'!$B$5),"Aprobación urgente",IF(AND($P175="Aprobado",$Y175="Pendiente"),"Documentación pendiente",IF(AND($P175="Aprobado",OR($X175="Pendiente",$X175="Parcial")),"Tasa pendiente",IF(AND($P175="Aprobado",$AA175&gt;=0,$AA175&lt;='Instrucciones'!$B$5),"Vence pronto",IF($H175&lt;'Instrucciones'!$B$4,"Rodaje finalizado","Sin alerta")))))))))))</f>
        <v/>
      </c>
      <c r="AC175" s="19">
        <f>IF($A175="","",IF(COUNTIF($A$5:$A$204,$A175)&gt;1,"ID duplicado",IF(OR($B175="",$C175="",$D175="",$G175="",$H175="",$L175="",$P175=""),"Faltan datos básicos",IF($H175&lt;$G175,"Fechas de rodaje incoherentes",IF(AND($I175&lt;&gt;"",$I175&gt;$G175),"Solicitud posterior al inicio",IF(AND($P175&lt;&gt;"Pendiente",$P175&lt;&gt;"",$Q175=""),"Falta fecha de decisión",IF(AND($P175="Pendiente",$Q175&lt;&gt;""),"Decisión y fecha incoherentes",IF(AND($S175&lt;&gt;"",$T175&lt;&gt;"",$T175&lt;$S175),"Vigencia incoherente",IF(AND($P175="Aprobado",OR($S175="",$T175="")),"Falta vigencia",IF(AND($P175="Aprobado",$S175&lt;&gt;"",$T175&lt;&gt;"",OR($G175&lt;$S175,$H175&gt;$T175)),"Rodaje fuera de vigencia",IF(AND($V175&lt;&gt;"",$W175&gt;$V175),"Pago superior a la previsión","Correcto"))))))))))</f>
        <v/>
      </c>
      <c r="AD175" s="16" t="n"/>
      <c r="AE175" s="17" t="n"/>
    </row>
    <row r="176">
      <c r="A176" s="16" t="n"/>
      <c r="B176" s="16" t="n"/>
      <c r="C176" s="16" t="n"/>
      <c r="D176" s="16" t="n"/>
      <c r="E176" s="16" t="n"/>
      <c r="F176" s="16" t="n"/>
      <c r="G176" s="17" t="n"/>
      <c r="H176" s="17" t="n"/>
      <c r="I176" s="17" t="n"/>
      <c r="J176" s="16" t="n"/>
      <c r="K176" s="16" t="n"/>
      <c r="L176" s="16" t="n"/>
      <c r="M176" s="17" t="n"/>
      <c r="N176" s="16" t="n"/>
      <c r="O176" s="17" t="n"/>
      <c r="P176" s="16" t="n"/>
      <c r="Q176" s="17" t="n"/>
      <c r="R176" s="16" t="n"/>
      <c r="S176" s="17" t="n"/>
      <c r="T176" s="17" t="n"/>
      <c r="U176" s="16" t="n"/>
      <c r="V176" s="18" t="n"/>
      <c r="W176" s="18" t="n"/>
      <c r="X176" s="19">
        <f>IF($A176="","",IF(OR($V176="",$V176=0),"No aplica",IF($W176="","Pendiente",IF($W176&gt;=$V176,"Pagada","Parcial"))))</f>
        <v/>
      </c>
      <c r="Y176" s="19">
        <f>IF($A176="","",IF(COUNTIFS(Documentación!$B$5:$B$304,$A176,Documentación!$D$5:$D$304,"Sí")=0,"Sin requisitos cargados",IF(COUNTIFS(Documentación!$B$5:$B$304,$A176,Documentación!$D$5:$D$304,"Sí",Documentación!$K$5:$K$304,"&lt;&gt;Validado")=0,"Completa","Pendiente")))</f>
        <v/>
      </c>
      <c r="Z176" s="20">
        <f>IF(OR($A176="",$G176=""),"",$G176-'Instrucciones'!$B$4)</f>
        <v/>
      </c>
      <c r="AA176" s="20">
        <f>IF(OR($A176="",$T176=""),"",$T176-'Instrucciones'!$B$4)</f>
        <v/>
      </c>
      <c r="AB176" s="19">
        <f>IF($A176="","",IF($AC176&lt;&gt;"Correcto","Revisar datos",IF($L176="Cancelada","Cancelado",IF($P176="Denegado","Denegado",IF(AND($P176="Aprobado",$T176&lt;&gt;"",$T176&lt;'Instrucciones'!$B$4,$H176&gt;='Instrucciones'!$B$4),"Permiso vencido",IF(AND($P176="Pendiente",$G176&lt;'Instrucciones'!$B$4,$H176&gt;='Instrucciones'!$B$4),"Rodaje sin aprobación",IF(AND($P176="Pendiente",$G176&gt;='Instrucciones'!$B$4,$Z176&lt;='Instrucciones'!$B$5),"Aprobación urgente",IF(AND($P176="Aprobado",$Y176="Pendiente"),"Documentación pendiente",IF(AND($P176="Aprobado",OR($X176="Pendiente",$X176="Parcial")),"Tasa pendiente",IF(AND($P176="Aprobado",$AA176&gt;=0,$AA176&lt;='Instrucciones'!$B$5),"Vence pronto",IF($H176&lt;'Instrucciones'!$B$4,"Rodaje finalizado","Sin alerta")))))))))))</f>
        <v/>
      </c>
      <c r="AC176" s="19">
        <f>IF($A176="","",IF(COUNTIF($A$5:$A$204,$A176)&gt;1,"ID duplicado",IF(OR($B176="",$C176="",$D176="",$G176="",$H176="",$L176="",$P176=""),"Faltan datos básicos",IF($H176&lt;$G176,"Fechas de rodaje incoherentes",IF(AND($I176&lt;&gt;"",$I176&gt;$G176),"Solicitud posterior al inicio",IF(AND($P176&lt;&gt;"Pendiente",$P176&lt;&gt;"",$Q176=""),"Falta fecha de decisión",IF(AND($P176="Pendiente",$Q176&lt;&gt;""),"Decisión y fecha incoherentes",IF(AND($S176&lt;&gt;"",$T176&lt;&gt;"",$T176&lt;$S176),"Vigencia incoherente",IF(AND($P176="Aprobado",OR($S176="",$T176="")),"Falta vigencia",IF(AND($P176="Aprobado",$S176&lt;&gt;"",$T176&lt;&gt;"",OR($G176&lt;$S176,$H176&gt;$T176)),"Rodaje fuera de vigencia",IF(AND($V176&lt;&gt;"",$W176&gt;$V176),"Pago superior a la previsión","Correcto"))))))))))</f>
        <v/>
      </c>
      <c r="AD176" s="16" t="n"/>
      <c r="AE176" s="17" t="n"/>
    </row>
    <row r="177">
      <c r="A177" s="16" t="n"/>
      <c r="B177" s="16" t="n"/>
      <c r="C177" s="16" t="n"/>
      <c r="D177" s="16" t="n"/>
      <c r="E177" s="16" t="n"/>
      <c r="F177" s="16" t="n"/>
      <c r="G177" s="17" t="n"/>
      <c r="H177" s="17" t="n"/>
      <c r="I177" s="17" t="n"/>
      <c r="J177" s="16" t="n"/>
      <c r="K177" s="16" t="n"/>
      <c r="L177" s="16" t="n"/>
      <c r="M177" s="17" t="n"/>
      <c r="N177" s="16" t="n"/>
      <c r="O177" s="17" t="n"/>
      <c r="P177" s="16" t="n"/>
      <c r="Q177" s="17" t="n"/>
      <c r="R177" s="16" t="n"/>
      <c r="S177" s="17" t="n"/>
      <c r="T177" s="17" t="n"/>
      <c r="U177" s="16" t="n"/>
      <c r="V177" s="18" t="n"/>
      <c r="W177" s="18" t="n"/>
      <c r="X177" s="19">
        <f>IF($A177="","",IF(OR($V177="",$V177=0),"No aplica",IF($W177="","Pendiente",IF($W177&gt;=$V177,"Pagada","Parcial"))))</f>
        <v/>
      </c>
      <c r="Y177" s="19">
        <f>IF($A177="","",IF(COUNTIFS(Documentación!$B$5:$B$304,$A177,Documentación!$D$5:$D$304,"Sí")=0,"Sin requisitos cargados",IF(COUNTIFS(Documentación!$B$5:$B$304,$A177,Documentación!$D$5:$D$304,"Sí",Documentación!$K$5:$K$304,"&lt;&gt;Validado")=0,"Completa","Pendiente")))</f>
        <v/>
      </c>
      <c r="Z177" s="20">
        <f>IF(OR($A177="",$G177=""),"",$G177-'Instrucciones'!$B$4)</f>
        <v/>
      </c>
      <c r="AA177" s="20">
        <f>IF(OR($A177="",$T177=""),"",$T177-'Instrucciones'!$B$4)</f>
        <v/>
      </c>
      <c r="AB177" s="19">
        <f>IF($A177="","",IF($AC177&lt;&gt;"Correcto","Revisar datos",IF($L177="Cancelada","Cancelado",IF($P177="Denegado","Denegado",IF(AND($P177="Aprobado",$T177&lt;&gt;"",$T177&lt;'Instrucciones'!$B$4,$H177&gt;='Instrucciones'!$B$4),"Permiso vencido",IF(AND($P177="Pendiente",$G177&lt;'Instrucciones'!$B$4,$H177&gt;='Instrucciones'!$B$4),"Rodaje sin aprobación",IF(AND($P177="Pendiente",$G177&gt;='Instrucciones'!$B$4,$Z177&lt;='Instrucciones'!$B$5),"Aprobación urgente",IF(AND($P177="Aprobado",$Y177="Pendiente"),"Documentación pendiente",IF(AND($P177="Aprobado",OR($X177="Pendiente",$X177="Parcial")),"Tasa pendiente",IF(AND($P177="Aprobado",$AA177&gt;=0,$AA177&lt;='Instrucciones'!$B$5),"Vence pronto",IF($H177&lt;'Instrucciones'!$B$4,"Rodaje finalizado","Sin alerta")))))))))))</f>
        <v/>
      </c>
      <c r="AC177" s="19">
        <f>IF($A177="","",IF(COUNTIF($A$5:$A$204,$A177)&gt;1,"ID duplicado",IF(OR($B177="",$C177="",$D177="",$G177="",$H177="",$L177="",$P177=""),"Faltan datos básicos",IF($H177&lt;$G177,"Fechas de rodaje incoherentes",IF(AND($I177&lt;&gt;"",$I177&gt;$G177),"Solicitud posterior al inicio",IF(AND($P177&lt;&gt;"Pendiente",$P177&lt;&gt;"",$Q177=""),"Falta fecha de decisión",IF(AND($P177="Pendiente",$Q177&lt;&gt;""),"Decisión y fecha incoherentes",IF(AND($S177&lt;&gt;"",$T177&lt;&gt;"",$T177&lt;$S177),"Vigencia incoherente",IF(AND($P177="Aprobado",OR($S177="",$T177="")),"Falta vigencia",IF(AND($P177="Aprobado",$S177&lt;&gt;"",$T177&lt;&gt;"",OR($G177&lt;$S177,$H177&gt;$T177)),"Rodaje fuera de vigencia",IF(AND($V177&lt;&gt;"",$W177&gt;$V177),"Pago superior a la previsión","Correcto"))))))))))</f>
        <v/>
      </c>
      <c r="AD177" s="16" t="n"/>
      <c r="AE177" s="17" t="n"/>
    </row>
    <row r="178">
      <c r="A178" s="16" t="n"/>
      <c r="B178" s="16" t="n"/>
      <c r="C178" s="16" t="n"/>
      <c r="D178" s="16" t="n"/>
      <c r="E178" s="16" t="n"/>
      <c r="F178" s="16" t="n"/>
      <c r="G178" s="17" t="n"/>
      <c r="H178" s="17" t="n"/>
      <c r="I178" s="17" t="n"/>
      <c r="J178" s="16" t="n"/>
      <c r="K178" s="16" t="n"/>
      <c r="L178" s="16" t="n"/>
      <c r="M178" s="17" t="n"/>
      <c r="N178" s="16" t="n"/>
      <c r="O178" s="17" t="n"/>
      <c r="P178" s="16" t="n"/>
      <c r="Q178" s="17" t="n"/>
      <c r="R178" s="16" t="n"/>
      <c r="S178" s="17" t="n"/>
      <c r="T178" s="17" t="n"/>
      <c r="U178" s="16" t="n"/>
      <c r="V178" s="18" t="n"/>
      <c r="W178" s="18" t="n"/>
      <c r="X178" s="19">
        <f>IF($A178="","",IF(OR($V178="",$V178=0),"No aplica",IF($W178="","Pendiente",IF($W178&gt;=$V178,"Pagada","Parcial"))))</f>
        <v/>
      </c>
      <c r="Y178" s="19">
        <f>IF($A178="","",IF(COUNTIFS(Documentación!$B$5:$B$304,$A178,Documentación!$D$5:$D$304,"Sí")=0,"Sin requisitos cargados",IF(COUNTIFS(Documentación!$B$5:$B$304,$A178,Documentación!$D$5:$D$304,"Sí",Documentación!$K$5:$K$304,"&lt;&gt;Validado")=0,"Completa","Pendiente")))</f>
        <v/>
      </c>
      <c r="Z178" s="20">
        <f>IF(OR($A178="",$G178=""),"",$G178-'Instrucciones'!$B$4)</f>
        <v/>
      </c>
      <c r="AA178" s="20">
        <f>IF(OR($A178="",$T178=""),"",$T178-'Instrucciones'!$B$4)</f>
        <v/>
      </c>
      <c r="AB178" s="19">
        <f>IF($A178="","",IF($AC178&lt;&gt;"Correcto","Revisar datos",IF($L178="Cancelada","Cancelado",IF($P178="Denegado","Denegado",IF(AND($P178="Aprobado",$T178&lt;&gt;"",$T178&lt;'Instrucciones'!$B$4,$H178&gt;='Instrucciones'!$B$4),"Permiso vencido",IF(AND($P178="Pendiente",$G178&lt;'Instrucciones'!$B$4,$H178&gt;='Instrucciones'!$B$4),"Rodaje sin aprobación",IF(AND($P178="Pendiente",$G178&gt;='Instrucciones'!$B$4,$Z178&lt;='Instrucciones'!$B$5),"Aprobación urgente",IF(AND($P178="Aprobado",$Y178="Pendiente"),"Documentación pendiente",IF(AND($P178="Aprobado",OR($X178="Pendiente",$X178="Parcial")),"Tasa pendiente",IF(AND($P178="Aprobado",$AA178&gt;=0,$AA178&lt;='Instrucciones'!$B$5),"Vence pronto",IF($H178&lt;'Instrucciones'!$B$4,"Rodaje finalizado","Sin alerta")))))))))))</f>
        <v/>
      </c>
      <c r="AC178" s="19">
        <f>IF($A178="","",IF(COUNTIF($A$5:$A$204,$A178)&gt;1,"ID duplicado",IF(OR($B178="",$C178="",$D178="",$G178="",$H178="",$L178="",$P178=""),"Faltan datos básicos",IF($H178&lt;$G178,"Fechas de rodaje incoherentes",IF(AND($I178&lt;&gt;"",$I178&gt;$G178),"Solicitud posterior al inicio",IF(AND($P178&lt;&gt;"Pendiente",$P178&lt;&gt;"",$Q178=""),"Falta fecha de decisión",IF(AND($P178="Pendiente",$Q178&lt;&gt;""),"Decisión y fecha incoherentes",IF(AND($S178&lt;&gt;"",$T178&lt;&gt;"",$T178&lt;$S178),"Vigencia incoherente",IF(AND($P178="Aprobado",OR($S178="",$T178="")),"Falta vigencia",IF(AND($P178="Aprobado",$S178&lt;&gt;"",$T178&lt;&gt;"",OR($G178&lt;$S178,$H178&gt;$T178)),"Rodaje fuera de vigencia",IF(AND($V178&lt;&gt;"",$W178&gt;$V178),"Pago superior a la previsión","Correcto"))))))))))</f>
        <v/>
      </c>
      <c r="AD178" s="16" t="n"/>
      <c r="AE178" s="17" t="n"/>
    </row>
    <row r="179">
      <c r="A179" s="16" t="n"/>
      <c r="B179" s="16" t="n"/>
      <c r="C179" s="16" t="n"/>
      <c r="D179" s="16" t="n"/>
      <c r="E179" s="16" t="n"/>
      <c r="F179" s="16" t="n"/>
      <c r="G179" s="17" t="n"/>
      <c r="H179" s="17" t="n"/>
      <c r="I179" s="17" t="n"/>
      <c r="J179" s="16" t="n"/>
      <c r="K179" s="16" t="n"/>
      <c r="L179" s="16" t="n"/>
      <c r="M179" s="17" t="n"/>
      <c r="N179" s="16" t="n"/>
      <c r="O179" s="17" t="n"/>
      <c r="P179" s="16" t="n"/>
      <c r="Q179" s="17" t="n"/>
      <c r="R179" s="16" t="n"/>
      <c r="S179" s="17" t="n"/>
      <c r="T179" s="17" t="n"/>
      <c r="U179" s="16" t="n"/>
      <c r="V179" s="18" t="n"/>
      <c r="W179" s="18" t="n"/>
      <c r="X179" s="19">
        <f>IF($A179="","",IF(OR($V179="",$V179=0),"No aplica",IF($W179="","Pendiente",IF($W179&gt;=$V179,"Pagada","Parcial"))))</f>
        <v/>
      </c>
      <c r="Y179" s="19">
        <f>IF($A179="","",IF(COUNTIFS(Documentación!$B$5:$B$304,$A179,Documentación!$D$5:$D$304,"Sí")=0,"Sin requisitos cargados",IF(COUNTIFS(Documentación!$B$5:$B$304,$A179,Documentación!$D$5:$D$304,"Sí",Documentación!$K$5:$K$304,"&lt;&gt;Validado")=0,"Completa","Pendiente")))</f>
        <v/>
      </c>
      <c r="Z179" s="20">
        <f>IF(OR($A179="",$G179=""),"",$G179-'Instrucciones'!$B$4)</f>
        <v/>
      </c>
      <c r="AA179" s="20">
        <f>IF(OR($A179="",$T179=""),"",$T179-'Instrucciones'!$B$4)</f>
        <v/>
      </c>
      <c r="AB179" s="19">
        <f>IF($A179="","",IF($AC179&lt;&gt;"Correcto","Revisar datos",IF($L179="Cancelada","Cancelado",IF($P179="Denegado","Denegado",IF(AND($P179="Aprobado",$T179&lt;&gt;"",$T179&lt;'Instrucciones'!$B$4,$H179&gt;='Instrucciones'!$B$4),"Permiso vencido",IF(AND($P179="Pendiente",$G179&lt;'Instrucciones'!$B$4,$H179&gt;='Instrucciones'!$B$4),"Rodaje sin aprobación",IF(AND($P179="Pendiente",$G179&gt;='Instrucciones'!$B$4,$Z179&lt;='Instrucciones'!$B$5),"Aprobación urgente",IF(AND($P179="Aprobado",$Y179="Pendiente"),"Documentación pendiente",IF(AND($P179="Aprobado",OR($X179="Pendiente",$X179="Parcial")),"Tasa pendiente",IF(AND($P179="Aprobado",$AA179&gt;=0,$AA179&lt;='Instrucciones'!$B$5),"Vence pronto",IF($H179&lt;'Instrucciones'!$B$4,"Rodaje finalizado","Sin alerta")))))))))))</f>
        <v/>
      </c>
      <c r="AC179" s="19">
        <f>IF($A179="","",IF(COUNTIF($A$5:$A$204,$A179)&gt;1,"ID duplicado",IF(OR($B179="",$C179="",$D179="",$G179="",$H179="",$L179="",$P179=""),"Faltan datos básicos",IF($H179&lt;$G179,"Fechas de rodaje incoherentes",IF(AND($I179&lt;&gt;"",$I179&gt;$G179),"Solicitud posterior al inicio",IF(AND($P179&lt;&gt;"Pendiente",$P179&lt;&gt;"",$Q179=""),"Falta fecha de decisión",IF(AND($P179="Pendiente",$Q179&lt;&gt;""),"Decisión y fecha incoherentes",IF(AND($S179&lt;&gt;"",$T179&lt;&gt;"",$T179&lt;$S179),"Vigencia incoherente",IF(AND($P179="Aprobado",OR($S179="",$T179="")),"Falta vigencia",IF(AND($P179="Aprobado",$S179&lt;&gt;"",$T179&lt;&gt;"",OR($G179&lt;$S179,$H179&gt;$T179)),"Rodaje fuera de vigencia",IF(AND($V179&lt;&gt;"",$W179&gt;$V179),"Pago superior a la previsión","Correcto"))))))))))</f>
        <v/>
      </c>
      <c r="AD179" s="16" t="n"/>
      <c r="AE179" s="17" t="n"/>
    </row>
    <row r="180">
      <c r="A180" s="16" t="n"/>
      <c r="B180" s="16" t="n"/>
      <c r="C180" s="16" t="n"/>
      <c r="D180" s="16" t="n"/>
      <c r="E180" s="16" t="n"/>
      <c r="F180" s="16" t="n"/>
      <c r="G180" s="17" t="n"/>
      <c r="H180" s="17" t="n"/>
      <c r="I180" s="17" t="n"/>
      <c r="J180" s="16" t="n"/>
      <c r="K180" s="16" t="n"/>
      <c r="L180" s="16" t="n"/>
      <c r="M180" s="17" t="n"/>
      <c r="N180" s="16" t="n"/>
      <c r="O180" s="17" t="n"/>
      <c r="P180" s="16" t="n"/>
      <c r="Q180" s="17" t="n"/>
      <c r="R180" s="16" t="n"/>
      <c r="S180" s="17" t="n"/>
      <c r="T180" s="17" t="n"/>
      <c r="U180" s="16" t="n"/>
      <c r="V180" s="18" t="n"/>
      <c r="W180" s="18" t="n"/>
      <c r="X180" s="19">
        <f>IF($A180="","",IF(OR($V180="",$V180=0),"No aplica",IF($W180="","Pendiente",IF($W180&gt;=$V180,"Pagada","Parcial"))))</f>
        <v/>
      </c>
      <c r="Y180" s="19">
        <f>IF($A180="","",IF(COUNTIFS(Documentación!$B$5:$B$304,$A180,Documentación!$D$5:$D$304,"Sí")=0,"Sin requisitos cargados",IF(COUNTIFS(Documentación!$B$5:$B$304,$A180,Documentación!$D$5:$D$304,"Sí",Documentación!$K$5:$K$304,"&lt;&gt;Validado")=0,"Completa","Pendiente")))</f>
        <v/>
      </c>
      <c r="Z180" s="20">
        <f>IF(OR($A180="",$G180=""),"",$G180-'Instrucciones'!$B$4)</f>
        <v/>
      </c>
      <c r="AA180" s="20">
        <f>IF(OR($A180="",$T180=""),"",$T180-'Instrucciones'!$B$4)</f>
        <v/>
      </c>
      <c r="AB180" s="19">
        <f>IF($A180="","",IF($AC180&lt;&gt;"Correcto","Revisar datos",IF($L180="Cancelada","Cancelado",IF($P180="Denegado","Denegado",IF(AND($P180="Aprobado",$T180&lt;&gt;"",$T180&lt;'Instrucciones'!$B$4,$H180&gt;='Instrucciones'!$B$4),"Permiso vencido",IF(AND($P180="Pendiente",$G180&lt;'Instrucciones'!$B$4,$H180&gt;='Instrucciones'!$B$4),"Rodaje sin aprobación",IF(AND($P180="Pendiente",$G180&gt;='Instrucciones'!$B$4,$Z180&lt;='Instrucciones'!$B$5),"Aprobación urgente",IF(AND($P180="Aprobado",$Y180="Pendiente"),"Documentación pendiente",IF(AND($P180="Aprobado",OR($X180="Pendiente",$X180="Parcial")),"Tasa pendiente",IF(AND($P180="Aprobado",$AA180&gt;=0,$AA180&lt;='Instrucciones'!$B$5),"Vence pronto",IF($H180&lt;'Instrucciones'!$B$4,"Rodaje finalizado","Sin alerta")))))))))))</f>
        <v/>
      </c>
      <c r="AC180" s="19">
        <f>IF($A180="","",IF(COUNTIF($A$5:$A$204,$A180)&gt;1,"ID duplicado",IF(OR($B180="",$C180="",$D180="",$G180="",$H180="",$L180="",$P180=""),"Faltan datos básicos",IF($H180&lt;$G180,"Fechas de rodaje incoherentes",IF(AND($I180&lt;&gt;"",$I180&gt;$G180),"Solicitud posterior al inicio",IF(AND($P180&lt;&gt;"Pendiente",$P180&lt;&gt;"",$Q180=""),"Falta fecha de decisión",IF(AND($P180="Pendiente",$Q180&lt;&gt;""),"Decisión y fecha incoherentes",IF(AND($S180&lt;&gt;"",$T180&lt;&gt;"",$T180&lt;$S180),"Vigencia incoherente",IF(AND($P180="Aprobado",OR($S180="",$T180="")),"Falta vigencia",IF(AND($P180="Aprobado",$S180&lt;&gt;"",$T180&lt;&gt;"",OR($G180&lt;$S180,$H180&gt;$T180)),"Rodaje fuera de vigencia",IF(AND($V180&lt;&gt;"",$W180&gt;$V180),"Pago superior a la previsión","Correcto"))))))))))</f>
        <v/>
      </c>
      <c r="AD180" s="16" t="n"/>
      <c r="AE180" s="17" t="n"/>
    </row>
    <row r="181">
      <c r="A181" s="16" t="n"/>
      <c r="B181" s="16" t="n"/>
      <c r="C181" s="16" t="n"/>
      <c r="D181" s="16" t="n"/>
      <c r="E181" s="16" t="n"/>
      <c r="F181" s="16" t="n"/>
      <c r="G181" s="17" t="n"/>
      <c r="H181" s="17" t="n"/>
      <c r="I181" s="17" t="n"/>
      <c r="J181" s="16" t="n"/>
      <c r="K181" s="16" t="n"/>
      <c r="L181" s="16" t="n"/>
      <c r="M181" s="17" t="n"/>
      <c r="N181" s="16" t="n"/>
      <c r="O181" s="17" t="n"/>
      <c r="P181" s="16" t="n"/>
      <c r="Q181" s="17" t="n"/>
      <c r="R181" s="16" t="n"/>
      <c r="S181" s="17" t="n"/>
      <c r="T181" s="17" t="n"/>
      <c r="U181" s="16" t="n"/>
      <c r="V181" s="18" t="n"/>
      <c r="W181" s="18" t="n"/>
      <c r="X181" s="19">
        <f>IF($A181="","",IF(OR($V181="",$V181=0),"No aplica",IF($W181="","Pendiente",IF($W181&gt;=$V181,"Pagada","Parcial"))))</f>
        <v/>
      </c>
      <c r="Y181" s="19">
        <f>IF($A181="","",IF(COUNTIFS(Documentación!$B$5:$B$304,$A181,Documentación!$D$5:$D$304,"Sí")=0,"Sin requisitos cargados",IF(COUNTIFS(Documentación!$B$5:$B$304,$A181,Documentación!$D$5:$D$304,"Sí",Documentación!$K$5:$K$304,"&lt;&gt;Validado")=0,"Completa","Pendiente")))</f>
        <v/>
      </c>
      <c r="Z181" s="20">
        <f>IF(OR($A181="",$G181=""),"",$G181-'Instrucciones'!$B$4)</f>
        <v/>
      </c>
      <c r="AA181" s="20">
        <f>IF(OR($A181="",$T181=""),"",$T181-'Instrucciones'!$B$4)</f>
        <v/>
      </c>
      <c r="AB181" s="19">
        <f>IF($A181="","",IF($AC181&lt;&gt;"Correcto","Revisar datos",IF($L181="Cancelada","Cancelado",IF($P181="Denegado","Denegado",IF(AND($P181="Aprobado",$T181&lt;&gt;"",$T181&lt;'Instrucciones'!$B$4,$H181&gt;='Instrucciones'!$B$4),"Permiso vencido",IF(AND($P181="Pendiente",$G181&lt;'Instrucciones'!$B$4,$H181&gt;='Instrucciones'!$B$4),"Rodaje sin aprobación",IF(AND($P181="Pendiente",$G181&gt;='Instrucciones'!$B$4,$Z181&lt;='Instrucciones'!$B$5),"Aprobación urgente",IF(AND($P181="Aprobado",$Y181="Pendiente"),"Documentación pendiente",IF(AND($P181="Aprobado",OR($X181="Pendiente",$X181="Parcial")),"Tasa pendiente",IF(AND($P181="Aprobado",$AA181&gt;=0,$AA181&lt;='Instrucciones'!$B$5),"Vence pronto",IF($H181&lt;'Instrucciones'!$B$4,"Rodaje finalizado","Sin alerta")))))))))))</f>
        <v/>
      </c>
      <c r="AC181" s="19">
        <f>IF($A181="","",IF(COUNTIF($A$5:$A$204,$A181)&gt;1,"ID duplicado",IF(OR($B181="",$C181="",$D181="",$G181="",$H181="",$L181="",$P181=""),"Faltan datos básicos",IF($H181&lt;$G181,"Fechas de rodaje incoherentes",IF(AND($I181&lt;&gt;"",$I181&gt;$G181),"Solicitud posterior al inicio",IF(AND($P181&lt;&gt;"Pendiente",$P181&lt;&gt;"",$Q181=""),"Falta fecha de decisión",IF(AND($P181="Pendiente",$Q181&lt;&gt;""),"Decisión y fecha incoherentes",IF(AND($S181&lt;&gt;"",$T181&lt;&gt;"",$T181&lt;$S181),"Vigencia incoherente",IF(AND($P181="Aprobado",OR($S181="",$T181="")),"Falta vigencia",IF(AND($P181="Aprobado",$S181&lt;&gt;"",$T181&lt;&gt;"",OR($G181&lt;$S181,$H181&gt;$T181)),"Rodaje fuera de vigencia",IF(AND($V181&lt;&gt;"",$W181&gt;$V181),"Pago superior a la previsión","Correcto"))))))))))</f>
        <v/>
      </c>
      <c r="AD181" s="16" t="n"/>
      <c r="AE181" s="17" t="n"/>
    </row>
    <row r="182">
      <c r="A182" s="16" t="n"/>
      <c r="B182" s="16" t="n"/>
      <c r="C182" s="16" t="n"/>
      <c r="D182" s="16" t="n"/>
      <c r="E182" s="16" t="n"/>
      <c r="F182" s="16" t="n"/>
      <c r="G182" s="17" t="n"/>
      <c r="H182" s="17" t="n"/>
      <c r="I182" s="17" t="n"/>
      <c r="J182" s="16" t="n"/>
      <c r="K182" s="16" t="n"/>
      <c r="L182" s="16" t="n"/>
      <c r="M182" s="17" t="n"/>
      <c r="N182" s="16" t="n"/>
      <c r="O182" s="17" t="n"/>
      <c r="P182" s="16" t="n"/>
      <c r="Q182" s="17" t="n"/>
      <c r="R182" s="16" t="n"/>
      <c r="S182" s="17" t="n"/>
      <c r="T182" s="17" t="n"/>
      <c r="U182" s="16" t="n"/>
      <c r="V182" s="18" t="n"/>
      <c r="W182" s="18" t="n"/>
      <c r="X182" s="19">
        <f>IF($A182="","",IF(OR($V182="",$V182=0),"No aplica",IF($W182="","Pendiente",IF($W182&gt;=$V182,"Pagada","Parcial"))))</f>
        <v/>
      </c>
      <c r="Y182" s="19">
        <f>IF($A182="","",IF(COUNTIFS(Documentación!$B$5:$B$304,$A182,Documentación!$D$5:$D$304,"Sí")=0,"Sin requisitos cargados",IF(COUNTIFS(Documentación!$B$5:$B$304,$A182,Documentación!$D$5:$D$304,"Sí",Documentación!$K$5:$K$304,"&lt;&gt;Validado")=0,"Completa","Pendiente")))</f>
        <v/>
      </c>
      <c r="Z182" s="20">
        <f>IF(OR($A182="",$G182=""),"",$G182-'Instrucciones'!$B$4)</f>
        <v/>
      </c>
      <c r="AA182" s="20">
        <f>IF(OR($A182="",$T182=""),"",$T182-'Instrucciones'!$B$4)</f>
        <v/>
      </c>
      <c r="AB182" s="19">
        <f>IF($A182="","",IF($AC182&lt;&gt;"Correcto","Revisar datos",IF($L182="Cancelada","Cancelado",IF($P182="Denegado","Denegado",IF(AND($P182="Aprobado",$T182&lt;&gt;"",$T182&lt;'Instrucciones'!$B$4,$H182&gt;='Instrucciones'!$B$4),"Permiso vencido",IF(AND($P182="Pendiente",$G182&lt;'Instrucciones'!$B$4,$H182&gt;='Instrucciones'!$B$4),"Rodaje sin aprobación",IF(AND($P182="Pendiente",$G182&gt;='Instrucciones'!$B$4,$Z182&lt;='Instrucciones'!$B$5),"Aprobación urgente",IF(AND($P182="Aprobado",$Y182="Pendiente"),"Documentación pendiente",IF(AND($P182="Aprobado",OR($X182="Pendiente",$X182="Parcial")),"Tasa pendiente",IF(AND($P182="Aprobado",$AA182&gt;=0,$AA182&lt;='Instrucciones'!$B$5),"Vence pronto",IF($H182&lt;'Instrucciones'!$B$4,"Rodaje finalizado","Sin alerta")))))))))))</f>
        <v/>
      </c>
      <c r="AC182" s="19">
        <f>IF($A182="","",IF(COUNTIF($A$5:$A$204,$A182)&gt;1,"ID duplicado",IF(OR($B182="",$C182="",$D182="",$G182="",$H182="",$L182="",$P182=""),"Faltan datos básicos",IF($H182&lt;$G182,"Fechas de rodaje incoherentes",IF(AND($I182&lt;&gt;"",$I182&gt;$G182),"Solicitud posterior al inicio",IF(AND($P182&lt;&gt;"Pendiente",$P182&lt;&gt;"",$Q182=""),"Falta fecha de decisión",IF(AND($P182="Pendiente",$Q182&lt;&gt;""),"Decisión y fecha incoherentes",IF(AND($S182&lt;&gt;"",$T182&lt;&gt;"",$T182&lt;$S182),"Vigencia incoherente",IF(AND($P182="Aprobado",OR($S182="",$T182="")),"Falta vigencia",IF(AND($P182="Aprobado",$S182&lt;&gt;"",$T182&lt;&gt;"",OR($G182&lt;$S182,$H182&gt;$T182)),"Rodaje fuera de vigencia",IF(AND($V182&lt;&gt;"",$W182&gt;$V182),"Pago superior a la previsión","Correcto"))))))))))</f>
        <v/>
      </c>
      <c r="AD182" s="16" t="n"/>
      <c r="AE182" s="17" t="n"/>
    </row>
    <row r="183">
      <c r="A183" s="16" t="n"/>
      <c r="B183" s="16" t="n"/>
      <c r="C183" s="16" t="n"/>
      <c r="D183" s="16" t="n"/>
      <c r="E183" s="16" t="n"/>
      <c r="F183" s="16" t="n"/>
      <c r="G183" s="17" t="n"/>
      <c r="H183" s="17" t="n"/>
      <c r="I183" s="17" t="n"/>
      <c r="J183" s="16" t="n"/>
      <c r="K183" s="16" t="n"/>
      <c r="L183" s="16" t="n"/>
      <c r="M183" s="17" t="n"/>
      <c r="N183" s="16" t="n"/>
      <c r="O183" s="17" t="n"/>
      <c r="P183" s="16" t="n"/>
      <c r="Q183" s="17" t="n"/>
      <c r="R183" s="16" t="n"/>
      <c r="S183" s="17" t="n"/>
      <c r="T183" s="17" t="n"/>
      <c r="U183" s="16" t="n"/>
      <c r="V183" s="18" t="n"/>
      <c r="W183" s="18" t="n"/>
      <c r="X183" s="19">
        <f>IF($A183="","",IF(OR($V183="",$V183=0),"No aplica",IF($W183="","Pendiente",IF($W183&gt;=$V183,"Pagada","Parcial"))))</f>
        <v/>
      </c>
      <c r="Y183" s="19">
        <f>IF($A183="","",IF(COUNTIFS(Documentación!$B$5:$B$304,$A183,Documentación!$D$5:$D$304,"Sí")=0,"Sin requisitos cargados",IF(COUNTIFS(Documentación!$B$5:$B$304,$A183,Documentación!$D$5:$D$304,"Sí",Documentación!$K$5:$K$304,"&lt;&gt;Validado")=0,"Completa","Pendiente")))</f>
        <v/>
      </c>
      <c r="Z183" s="20">
        <f>IF(OR($A183="",$G183=""),"",$G183-'Instrucciones'!$B$4)</f>
        <v/>
      </c>
      <c r="AA183" s="20">
        <f>IF(OR($A183="",$T183=""),"",$T183-'Instrucciones'!$B$4)</f>
        <v/>
      </c>
      <c r="AB183" s="19">
        <f>IF($A183="","",IF($AC183&lt;&gt;"Correcto","Revisar datos",IF($L183="Cancelada","Cancelado",IF($P183="Denegado","Denegado",IF(AND($P183="Aprobado",$T183&lt;&gt;"",$T183&lt;'Instrucciones'!$B$4,$H183&gt;='Instrucciones'!$B$4),"Permiso vencido",IF(AND($P183="Pendiente",$G183&lt;'Instrucciones'!$B$4,$H183&gt;='Instrucciones'!$B$4),"Rodaje sin aprobación",IF(AND($P183="Pendiente",$G183&gt;='Instrucciones'!$B$4,$Z183&lt;='Instrucciones'!$B$5),"Aprobación urgente",IF(AND($P183="Aprobado",$Y183="Pendiente"),"Documentación pendiente",IF(AND($P183="Aprobado",OR($X183="Pendiente",$X183="Parcial")),"Tasa pendiente",IF(AND($P183="Aprobado",$AA183&gt;=0,$AA183&lt;='Instrucciones'!$B$5),"Vence pronto",IF($H183&lt;'Instrucciones'!$B$4,"Rodaje finalizado","Sin alerta")))))))))))</f>
        <v/>
      </c>
      <c r="AC183" s="19">
        <f>IF($A183="","",IF(COUNTIF($A$5:$A$204,$A183)&gt;1,"ID duplicado",IF(OR($B183="",$C183="",$D183="",$G183="",$H183="",$L183="",$P183=""),"Faltan datos básicos",IF($H183&lt;$G183,"Fechas de rodaje incoherentes",IF(AND($I183&lt;&gt;"",$I183&gt;$G183),"Solicitud posterior al inicio",IF(AND($P183&lt;&gt;"Pendiente",$P183&lt;&gt;"",$Q183=""),"Falta fecha de decisión",IF(AND($P183="Pendiente",$Q183&lt;&gt;""),"Decisión y fecha incoherentes",IF(AND($S183&lt;&gt;"",$T183&lt;&gt;"",$T183&lt;$S183),"Vigencia incoherente",IF(AND($P183="Aprobado",OR($S183="",$T183="")),"Falta vigencia",IF(AND($P183="Aprobado",$S183&lt;&gt;"",$T183&lt;&gt;"",OR($G183&lt;$S183,$H183&gt;$T183)),"Rodaje fuera de vigencia",IF(AND($V183&lt;&gt;"",$W183&gt;$V183),"Pago superior a la previsión","Correcto"))))))))))</f>
        <v/>
      </c>
      <c r="AD183" s="16" t="n"/>
      <c r="AE183" s="17" t="n"/>
    </row>
    <row r="184">
      <c r="A184" s="16" t="n"/>
      <c r="B184" s="16" t="n"/>
      <c r="C184" s="16" t="n"/>
      <c r="D184" s="16" t="n"/>
      <c r="E184" s="16" t="n"/>
      <c r="F184" s="16" t="n"/>
      <c r="G184" s="17" t="n"/>
      <c r="H184" s="17" t="n"/>
      <c r="I184" s="17" t="n"/>
      <c r="J184" s="16" t="n"/>
      <c r="K184" s="16" t="n"/>
      <c r="L184" s="16" t="n"/>
      <c r="M184" s="17" t="n"/>
      <c r="N184" s="16" t="n"/>
      <c r="O184" s="17" t="n"/>
      <c r="P184" s="16" t="n"/>
      <c r="Q184" s="17" t="n"/>
      <c r="R184" s="16" t="n"/>
      <c r="S184" s="17" t="n"/>
      <c r="T184" s="17" t="n"/>
      <c r="U184" s="16" t="n"/>
      <c r="V184" s="18" t="n"/>
      <c r="W184" s="18" t="n"/>
      <c r="X184" s="19">
        <f>IF($A184="","",IF(OR($V184="",$V184=0),"No aplica",IF($W184="","Pendiente",IF($W184&gt;=$V184,"Pagada","Parcial"))))</f>
        <v/>
      </c>
      <c r="Y184" s="19">
        <f>IF($A184="","",IF(COUNTIFS(Documentación!$B$5:$B$304,$A184,Documentación!$D$5:$D$304,"Sí")=0,"Sin requisitos cargados",IF(COUNTIFS(Documentación!$B$5:$B$304,$A184,Documentación!$D$5:$D$304,"Sí",Documentación!$K$5:$K$304,"&lt;&gt;Validado")=0,"Completa","Pendiente")))</f>
        <v/>
      </c>
      <c r="Z184" s="20">
        <f>IF(OR($A184="",$G184=""),"",$G184-'Instrucciones'!$B$4)</f>
        <v/>
      </c>
      <c r="AA184" s="20">
        <f>IF(OR($A184="",$T184=""),"",$T184-'Instrucciones'!$B$4)</f>
        <v/>
      </c>
      <c r="AB184" s="19">
        <f>IF($A184="","",IF($AC184&lt;&gt;"Correcto","Revisar datos",IF($L184="Cancelada","Cancelado",IF($P184="Denegado","Denegado",IF(AND($P184="Aprobado",$T184&lt;&gt;"",$T184&lt;'Instrucciones'!$B$4,$H184&gt;='Instrucciones'!$B$4),"Permiso vencido",IF(AND($P184="Pendiente",$G184&lt;'Instrucciones'!$B$4,$H184&gt;='Instrucciones'!$B$4),"Rodaje sin aprobación",IF(AND($P184="Pendiente",$G184&gt;='Instrucciones'!$B$4,$Z184&lt;='Instrucciones'!$B$5),"Aprobación urgente",IF(AND($P184="Aprobado",$Y184="Pendiente"),"Documentación pendiente",IF(AND($P184="Aprobado",OR($X184="Pendiente",$X184="Parcial")),"Tasa pendiente",IF(AND($P184="Aprobado",$AA184&gt;=0,$AA184&lt;='Instrucciones'!$B$5),"Vence pronto",IF($H184&lt;'Instrucciones'!$B$4,"Rodaje finalizado","Sin alerta")))))))))))</f>
        <v/>
      </c>
      <c r="AC184" s="19">
        <f>IF($A184="","",IF(COUNTIF($A$5:$A$204,$A184)&gt;1,"ID duplicado",IF(OR($B184="",$C184="",$D184="",$G184="",$H184="",$L184="",$P184=""),"Faltan datos básicos",IF($H184&lt;$G184,"Fechas de rodaje incoherentes",IF(AND($I184&lt;&gt;"",$I184&gt;$G184),"Solicitud posterior al inicio",IF(AND($P184&lt;&gt;"Pendiente",$P184&lt;&gt;"",$Q184=""),"Falta fecha de decisión",IF(AND($P184="Pendiente",$Q184&lt;&gt;""),"Decisión y fecha incoherentes",IF(AND($S184&lt;&gt;"",$T184&lt;&gt;"",$T184&lt;$S184),"Vigencia incoherente",IF(AND($P184="Aprobado",OR($S184="",$T184="")),"Falta vigencia",IF(AND($P184="Aprobado",$S184&lt;&gt;"",$T184&lt;&gt;"",OR($G184&lt;$S184,$H184&gt;$T184)),"Rodaje fuera de vigencia",IF(AND($V184&lt;&gt;"",$W184&gt;$V184),"Pago superior a la previsión","Correcto"))))))))))</f>
        <v/>
      </c>
      <c r="AD184" s="16" t="n"/>
      <c r="AE184" s="17" t="n"/>
    </row>
    <row r="185">
      <c r="A185" s="16" t="n"/>
      <c r="B185" s="16" t="n"/>
      <c r="C185" s="16" t="n"/>
      <c r="D185" s="16" t="n"/>
      <c r="E185" s="16" t="n"/>
      <c r="F185" s="16" t="n"/>
      <c r="G185" s="17" t="n"/>
      <c r="H185" s="17" t="n"/>
      <c r="I185" s="17" t="n"/>
      <c r="J185" s="16" t="n"/>
      <c r="K185" s="16" t="n"/>
      <c r="L185" s="16" t="n"/>
      <c r="M185" s="17" t="n"/>
      <c r="N185" s="16" t="n"/>
      <c r="O185" s="17" t="n"/>
      <c r="P185" s="16" t="n"/>
      <c r="Q185" s="17" t="n"/>
      <c r="R185" s="16" t="n"/>
      <c r="S185" s="17" t="n"/>
      <c r="T185" s="17" t="n"/>
      <c r="U185" s="16" t="n"/>
      <c r="V185" s="18" t="n"/>
      <c r="W185" s="18" t="n"/>
      <c r="X185" s="19">
        <f>IF($A185="","",IF(OR($V185="",$V185=0),"No aplica",IF($W185="","Pendiente",IF($W185&gt;=$V185,"Pagada","Parcial"))))</f>
        <v/>
      </c>
      <c r="Y185" s="19">
        <f>IF($A185="","",IF(COUNTIFS(Documentación!$B$5:$B$304,$A185,Documentación!$D$5:$D$304,"Sí")=0,"Sin requisitos cargados",IF(COUNTIFS(Documentación!$B$5:$B$304,$A185,Documentación!$D$5:$D$304,"Sí",Documentación!$K$5:$K$304,"&lt;&gt;Validado")=0,"Completa","Pendiente")))</f>
        <v/>
      </c>
      <c r="Z185" s="20">
        <f>IF(OR($A185="",$G185=""),"",$G185-'Instrucciones'!$B$4)</f>
        <v/>
      </c>
      <c r="AA185" s="20">
        <f>IF(OR($A185="",$T185=""),"",$T185-'Instrucciones'!$B$4)</f>
        <v/>
      </c>
      <c r="AB185" s="19">
        <f>IF($A185="","",IF($AC185&lt;&gt;"Correcto","Revisar datos",IF($L185="Cancelada","Cancelado",IF($P185="Denegado","Denegado",IF(AND($P185="Aprobado",$T185&lt;&gt;"",$T185&lt;'Instrucciones'!$B$4,$H185&gt;='Instrucciones'!$B$4),"Permiso vencido",IF(AND($P185="Pendiente",$G185&lt;'Instrucciones'!$B$4,$H185&gt;='Instrucciones'!$B$4),"Rodaje sin aprobación",IF(AND($P185="Pendiente",$G185&gt;='Instrucciones'!$B$4,$Z185&lt;='Instrucciones'!$B$5),"Aprobación urgente",IF(AND($P185="Aprobado",$Y185="Pendiente"),"Documentación pendiente",IF(AND($P185="Aprobado",OR($X185="Pendiente",$X185="Parcial")),"Tasa pendiente",IF(AND($P185="Aprobado",$AA185&gt;=0,$AA185&lt;='Instrucciones'!$B$5),"Vence pronto",IF($H185&lt;'Instrucciones'!$B$4,"Rodaje finalizado","Sin alerta")))))))))))</f>
        <v/>
      </c>
      <c r="AC185" s="19">
        <f>IF($A185="","",IF(COUNTIF($A$5:$A$204,$A185)&gt;1,"ID duplicado",IF(OR($B185="",$C185="",$D185="",$G185="",$H185="",$L185="",$P185=""),"Faltan datos básicos",IF($H185&lt;$G185,"Fechas de rodaje incoherentes",IF(AND($I185&lt;&gt;"",$I185&gt;$G185),"Solicitud posterior al inicio",IF(AND($P185&lt;&gt;"Pendiente",$P185&lt;&gt;"",$Q185=""),"Falta fecha de decisión",IF(AND($P185="Pendiente",$Q185&lt;&gt;""),"Decisión y fecha incoherentes",IF(AND($S185&lt;&gt;"",$T185&lt;&gt;"",$T185&lt;$S185),"Vigencia incoherente",IF(AND($P185="Aprobado",OR($S185="",$T185="")),"Falta vigencia",IF(AND($P185="Aprobado",$S185&lt;&gt;"",$T185&lt;&gt;"",OR($G185&lt;$S185,$H185&gt;$T185)),"Rodaje fuera de vigencia",IF(AND($V185&lt;&gt;"",$W185&gt;$V185),"Pago superior a la previsión","Correcto"))))))))))</f>
        <v/>
      </c>
      <c r="AD185" s="16" t="n"/>
      <c r="AE185" s="17" t="n"/>
    </row>
    <row r="186">
      <c r="A186" s="16" t="n"/>
      <c r="B186" s="16" t="n"/>
      <c r="C186" s="16" t="n"/>
      <c r="D186" s="16" t="n"/>
      <c r="E186" s="16" t="n"/>
      <c r="F186" s="16" t="n"/>
      <c r="G186" s="17" t="n"/>
      <c r="H186" s="17" t="n"/>
      <c r="I186" s="17" t="n"/>
      <c r="J186" s="16" t="n"/>
      <c r="K186" s="16" t="n"/>
      <c r="L186" s="16" t="n"/>
      <c r="M186" s="17" t="n"/>
      <c r="N186" s="16" t="n"/>
      <c r="O186" s="17" t="n"/>
      <c r="P186" s="16" t="n"/>
      <c r="Q186" s="17" t="n"/>
      <c r="R186" s="16" t="n"/>
      <c r="S186" s="17" t="n"/>
      <c r="T186" s="17" t="n"/>
      <c r="U186" s="16" t="n"/>
      <c r="V186" s="18" t="n"/>
      <c r="W186" s="18" t="n"/>
      <c r="X186" s="19">
        <f>IF($A186="","",IF(OR($V186="",$V186=0),"No aplica",IF($W186="","Pendiente",IF($W186&gt;=$V186,"Pagada","Parcial"))))</f>
        <v/>
      </c>
      <c r="Y186" s="19">
        <f>IF($A186="","",IF(COUNTIFS(Documentación!$B$5:$B$304,$A186,Documentación!$D$5:$D$304,"Sí")=0,"Sin requisitos cargados",IF(COUNTIFS(Documentación!$B$5:$B$304,$A186,Documentación!$D$5:$D$304,"Sí",Documentación!$K$5:$K$304,"&lt;&gt;Validado")=0,"Completa","Pendiente")))</f>
        <v/>
      </c>
      <c r="Z186" s="20">
        <f>IF(OR($A186="",$G186=""),"",$G186-'Instrucciones'!$B$4)</f>
        <v/>
      </c>
      <c r="AA186" s="20">
        <f>IF(OR($A186="",$T186=""),"",$T186-'Instrucciones'!$B$4)</f>
        <v/>
      </c>
      <c r="AB186" s="19">
        <f>IF($A186="","",IF($AC186&lt;&gt;"Correcto","Revisar datos",IF($L186="Cancelada","Cancelado",IF($P186="Denegado","Denegado",IF(AND($P186="Aprobado",$T186&lt;&gt;"",$T186&lt;'Instrucciones'!$B$4,$H186&gt;='Instrucciones'!$B$4),"Permiso vencido",IF(AND($P186="Pendiente",$G186&lt;'Instrucciones'!$B$4,$H186&gt;='Instrucciones'!$B$4),"Rodaje sin aprobación",IF(AND($P186="Pendiente",$G186&gt;='Instrucciones'!$B$4,$Z186&lt;='Instrucciones'!$B$5),"Aprobación urgente",IF(AND($P186="Aprobado",$Y186="Pendiente"),"Documentación pendiente",IF(AND($P186="Aprobado",OR($X186="Pendiente",$X186="Parcial")),"Tasa pendiente",IF(AND($P186="Aprobado",$AA186&gt;=0,$AA186&lt;='Instrucciones'!$B$5),"Vence pronto",IF($H186&lt;'Instrucciones'!$B$4,"Rodaje finalizado","Sin alerta")))))))))))</f>
        <v/>
      </c>
      <c r="AC186" s="19">
        <f>IF($A186="","",IF(COUNTIF($A$5:$A$204,$A186)&gt;1,"ID duplicado",IF(OR($B186="",$C186="",$D186="",$G186="",$H186="",$L186="",$P186=""),"Faltan datos básicos",IF($H186&lt;$G186,"Fechas de rodaje incoherentes",IF(AND($I186&lt;&gt;"",$I186&gt;$G186),"Solicitud posterior al inicio",IF(AND($P186&lt;&gt;"Pendiente",$P186&lt;&gt;"",$Q186=""),"Falta fecha de decisión",IF(AND($P186="Pendiente",$Q186&lt;&gt;""),"Decisión y fecha incoherentes",IF(AND($S186&lt;&gt;"",$T186&lt;&gt;"",$T186&lt;$S186),"Vigencia incoherente",IF(AND($P186="Aprobado",OR($S186="",$T186="")),"Falta vigencia",IF(AND($P186="Aprobado",$S186&lt;&gt;"",$T186&lt;&gt;"",OR($G186&lt;$S186,$H186&gt;$T186)),"Rodaje fuera de vigencia",IF(AND($V186&lt;&gt;"",$W186&gt;$V186),"Pago superior a la previsión","Correcto"))))))))))</f>
        <v/>
      </c>
      <c r="AD186" s="16" t="n"/>
      <c r="AE186" s="17" t="n"/>
    </row>
    <row r="187">
      <c r="A187" s="16" t="n"/>
      <c r="B187" s="16" t="n"/>
      <c r="C187" s="16" t="n"/>
      <c r="D187" s="16" t="n"/>
      <c r="E187" s="16" t="n"/>
      <c r="F187" s="16" t="n"/>
      <c r="G187" s="17" t="n"/>
      <c r="H187" s="17" t="n"/>
      <c r="I187" s="17" t="n"/>
      <c r="J187" s="16" t="n"/>
      <c r="K187" s="16" t="n"/>
      <c r="L187" s="16" t="n"/>
      <c r="M187" s="17" t="n"/>
      <c r="N187" s="16" t="n"/>
      <c r="O187" s="17" t="n"/>
      <c r="P187" s="16" t="n"/>
      <c r="Q187" s="17" t="n"/>
      <c r="R187" s="16" t="n"/>
      <c r="S187" s="17" t="n"/>
      <c r="T187" s="17" t="n"/>
      <c r="U187" s="16" t="n"/>
      <c r="V187" s="18" t="n"/>
      <c r="W187" s="18" t="n"/>
      <c r="X187" s="19">
        <f>IF($A187="","",IF(OR($V187="",$V187=0),"No aplica",IF($W187="","Pendiente",IF($W187&gt;=$V187,"Pagada","Parcial"))))</f>
        <v/>
      </c>
      <c r="Y187" s="19">
        <f>IF($A187="","",IF(COUNTIFS(Documentación!$B$5:$B$304,$A187,Documentación!$D$5:$D$304,"Sí")=0,"Sin requisitos cargados",IF(COUNTIFS(Documentación!$B$5:$B$304,$A187,Documentación!$D$5:$D$304,"Sí",Documentación!$K$5:$K$304,"&lt;&gt;Validado")=0,"Completa","Pendiente")))</f>
        <v/>
      </c>
      <c r="Z187" s="20">
        <f>IF(OR($A187="",$G187=""),"",$G187-'Instrucciones'!$B$4)</f>
        <v/>
      </c>
      <c r="AA187" s="20">
        <f>IF(OR($A187="",$T187=""),"",$T187-'Instrucciones'!$B$4)</f>
        <v/>
      </c>
      <c r="AB187" s="19">
        <f>IF($A187="","",IF($AC187&lt;&gt;"Correcto","Revisar datos",IF($L187="Cancelada","Cancelado",IF($P187="Denegado","Denegado",IF(AND($P187="Aprobado",$T187&lt;&gt;"",$T187&lt;'Instrucciones'!$B$4,$H187&gt;='Instrucciones'!$B$4),"Permiso vencido",IF(AND($P187="Pendiente",$G187&lt;'Instrucciones'!$B$4,$H187&gt;='Instrucciones'!$B$4),"Rodaje sin aprobación",IF(AND($P187="Pendiente",$G187&gt;='Instrucciones'!$B$4,$Z187&lt;='Instrucciones'!$B$5),"Aprobación urgente",IF(AND($P187="Aprobado",$Y187="Pendiente"),"Documentación pendiente",IF(AND($P187="Aprobado",OR($X187="Pendiente",$X187="Parcial")),"Tasa pendiente",IF(AND($P187="Aprobado",$AA187&gt;=0,$AA187&lt;='Instrucciones'!$B$5),"Vence pronto",IF($H187&lt;'Instrucciones'!$B$4,"Rodaje finalizado","Sin alerta")))))))))))</f>
        <v/>
      </c>
      <c r="AC187" s="19">
        <f>IF($A187="","",IF(COUNTIF($A$5:$A$204,$A187)&gt;1,"ID duplicado",IF(OR($B187="",$C187="",$D187="",$G187="",$H187="",$L187="",$P187=""),"Faltan datos básicos",IF($H187&lt;$G187,"Fechas de rodaje incoherentes",IF(AND($I187&lt;&gt;"",$I187&gt;$G187),"Solicitud posterior al inicio",IF(AND($P187&lt;&gt;"Pendiente",$P187&lt;&gt;"",$Q187=""),"Falta fecha de decisión",IF(AND($P187="Pendiente",$Q187&lt;&gt;""),"Decisión y fecha incoherentes",IF(AND($S187&lt;&gt;"",$T187&lt;&gt;"",$T187&lt;$S187),"Vigencia incoherente",IF(AND($P187="Aprobado",OR($S187="",$T187="")),"Falta vigencia",IF(AND($P187="Aprobado",$S187&lt;&gt;"",$T187&lt;&gt;"",OR($G187&lt;$S187,$H187&gt;$T187)),"Rodaje fuera de vigencia",IF(AND($V187&lt;&gt;"",$W187&gt;$V187),"Pago superior a la previsión","Correcto"))))))))))</f>
        <v/>
      </c>
      <c r="AD187" s="16" t="n"/>
      <c r="AE187" s="17" t="n"/>
    </row>
    <row r="188">
      <c r="A188" s="16" t="n"/>
      <c r="B188" s="16" t="n"/>
      <c r="C188" s="16" t="n"/>
      <c r="D188" s="16" t="n"/>
      <c r="E188" s="16" t="n"/>
      <c r="F188" s="16" t="n"/>
      <c r="G188" s="17" t="n"/>
      <c r="H188" s="17" t="n"/>
      <c r="I188" s="17" t="n"/>
      <c r="J188" s="16" t="n"/>
      <c r="K188" s="16" t="n"/>
      <c r="L188" s="16" t="n"/>
      <c r="M188" s="17" t="n"/>
      <c r="N188" s="16" t="n"/>
      <c r="O188" s="17" t="n"/>
      <c r="P188" s="16" t="n"/>
      <c r="Q188" s="17" t="n"/>
      <c r="R188" s="16" t="n"/>
      <c r="S188" s="17" t="n"/>
      <c r="T188" s="17" t="n"/>
      <c r="U188" s="16" t="n"/>
      <c r="V188" s="18" t="n"/>
      <c r="W188" s="18" t="n"/>
      <c r="X188" s="19">
        <f>IF($A188="","",IF(OR($V188="",$V188=0),"No aplica",IF($W188="","Pendiente",IF($W188&gt;=$V188,"Pagada","Parcial"))))</f>
        <v/>
      </c>
      <c r="Y188" s="19">
        <f>IF($A188="","",IF(COUNTIFS(Documentación!$B$5:$B$304,$A188,Documentación!$D$5:$D$304,"Sí")=0,"Sin requisitos cargados",IF(COUNTIFS(Documentación!$B$5:$B$304,$A188,Documentación!$D$5:$D$304,"Sí",Documentación!$K$5:$K$304,"&lt;&gt;Validado")=0,"Completa","Pendiente")))</f>
        <v/>
      </c>
      <c r="Z188" s="20">
        <f>IF(OR($A188="",$G188=""),"",$G188-'Instrucciones'!$B$4)</f>
        <v/>
      </c>
      <c r="AA188" s="20">
        <f>IF(OR($A188="",$T188=""),"",$T188-'Instrucciones'!$B$4)</f>
        <v/>
      </c>
      <c r="AB188" s="19">
        <f>IF($A188="","",IF($AC188&lt;&gt;"Correcto","Revisar datos",IF($L188="Cancelada","Cancelado",IF($P188="Denegado","Denegado",IF(AND($P188="Aprobado",$T188&lt;&gt;"",$T188&lt;'Instrucciones'!$B$4,$H188&gt;='Instrucciones'!$B$4),"Permiso vencido",IF(AND($P188="Pendiente",$G188&lt;'Instrucciones'!$B$4,$H188&gt;='Instrucciones'!$B$4),"Rodaje sin aprobación",IF(AND($P188="Pendiente",$G188&gt;='Instrucciones'!$B$4,$Z188&lt;='Instrucciones'!$B$5),"Aprobación urgente",IF(AND($P188="Aprobado",$Y188="Pendiente"),"Documentación pendiente",IF(AND($P188="Aprobado",OR($X188="Pendiente",$X188="Parcial")),"Tasa pendiente",IF(AND($P188="Aprobado",$AA188&gt;=0,$AA188&lt;='Instrucciones'!$B$5),"Vence pronto",IF($H188&lt;'Instrucciones'!$B$4,"Rodaje finalizado","Sin alerta")))))))))))</f>
        <v/>
      </c>
      <c r="AC188" s="19">
        <f>IF($A188="","",IF(COUNTIF($A$5:$A$204,$A188)&gt;1,"ID duplicado",IF(OR($B188="",$C188="",$D188="",$G188="",$H188="",$L188="",$P188=""),"Faltan datos básicos",IF($H188&lt;$G188,"Fechas de rodaje incoherentes",IF(AND($I188&lt;&gt;"",$I188&gt;$G188),"Solicitud posterior al inicio",IF(AND($P188&lt;&gt;"Pendiente",$P188&lt;&gt;"",$Q188=""),"Falta fecha de decisión",IF(AND($P188="Pendiente",$Q188&lt;&gt;""),"Decisión y fecha incoherentes",IF(AND($S188&lt;&gt;"",$T188&lt;&gt;"",$T188&lt;$S188),"Vigencia incoherente",IF(AND($P188="Aprobado",OR($S188="",$T188="")),"Falta vigencia",IF(AND($P188="Aprobado",$S188&lt;&gt;"",$T188&lt;&gt;"",OR($G188&lt;$S188,$H188&gt;$T188)),"Rodaje fuera de vigencia",IF(AND($V188&lt;&gt;"",$W188&gt;$V188),"Pago superior a la previsión","Correcto"))))))))))</f>
        <v/>
      </c>
      <c r="AD188" s="16" t="n"/>
      <c r="AE188" s="17" t="n"/>
    </row>
    <row r="189">
      <c r="A189" s="16" t="n"/>
      <c r="B189" s="16" t="n"/>
      <c r="C189" s="16" t="n"/>
      <c r="D189" s="16" t="n"/>
      <c r="E189" s="16" t="n"/>
      <c r="F189" s="16" t="n"/>
      <c r="G189" s="17" t="n"/>
      <c r="H189" s="17" t="n"/>
      <c r="I189" s="17" t="n"/>
      <c r="J189" s="16" t="n"/>
      <c r="K189" s="16" t="n"/>
      <c r="L189" s="16" t="n"/>
      <c r="M189" s="17" t="n"/>
      <c r="N189" s="16" t="n"/>
      <c r="O189" s="17" t="n"/>
      <c r="P189" s="16" t="n"/>
      <c r="Q189" s="17" t="n"/>
      <c r="R189" s="16" t="n"/>
      <c r="S189" s="17" t="n"/>
      <c r="T189" s="17" t="n"/>
      <c r="U189" s="16" t="n"/>
      <c r="V189" s="18" t="n"/>
      <c r="W189" s="18" t="n"/>
      <c r="X189" s="19">
        <f>IF($A189="","",IF(OR($V189="",$V189=0),"No aplica",IF($W189="","Pendiente",IF($W189&gt;=$V189,"Pagada","Parcial"))))</f>
        <v/>
      </c>
      <c r="Y189" s="19">
        <f>IF($A189="","",IF(COUNTIFS(Documentación!$B$5:$B$304,$A189,Documentación!$D$5:$D$304,"Sí")=0,"Sin requisitos cargados",IF(COUNTIFS(Documentación!$B$5:$B$304,$A189,Documentación!$D$5:$D$304,"Sí",Documentación!$K$5:$K$304,"&lt;&gt;Validado")=0,"Completa","Pendiente")))</f>
        <v/>
      </c>
      <c r="Z189" s="20">
        <f>IF(OR($A189="",$G189=""),"",$G189-'Instrucciones'!$B$4)</f>
        <v/>
      </c>
      <c r="AA189" s="20">
        <f>IF(OR($A189="",$T189=""),"",$T189-'Instrucciones'!$B$4)</f>
        <v/>
      </c>
      <c r="AB189" s="19">
        <f>IF($A189="","",IF($AC189&lt;&gt;"Correcto","Revisar datos",IF($L189="Cancelada","Cancelado",IF($P189="Denegado","Denegado",IF(AND($P189="Aprobado",$T189&lt;&gt;"",$T189&lt;'Instrucciones'!$B$4,$H189&gt;='Instrucciones'!$B$4),"Permiso vencido",IF(AND($P189="Pendiente",$G189&lt;'Instrucciones'!$B$4,$H189&gt;='Instrucciones'!$B$4),"Rodaje sin aprobación",IF(AND($P189="Pendiente",$G189&gt;='Instrucciones'!$B$4,$Z189&lt;='Instrucciones'!$B$5),"Aprobación urgente",IF(AND($P189="Aprobado",$Y189="Pendiente"),"Documentación pendiente",IF(AND($P189="Aprobado",OR($X189="Pendiente",$X189="Parcial")),"Tasa pendiente",IF(AND($P189="Aprobado",$AA189&gt;=0,$AA189&lt;='Instrucciones'!$B$5),"Vence pronto",IF($H189&lt;'Instrucciones'!$B$4,"Rodaje finalizado","Sin alerta")))))))))))</f>
        <v/>
      </c>
      <c r="AC189" s="19">
        <f>IF($A189="","",IF(COUNTIF($A$5:$A$204,$A189)&gt;1,"ID duplicado",IF(OR($B189="",$C189="",$D189="",$G189="",$H189="",$L189="",$P189=""),"Faltan datos básicos",IF($H189&lt;$G189,"Fechas de rodaje incoherentes",IF(AND($I189&lt;&gt;"",$I189&gt;$G189),"Solicitud posterior al inicio",IF(AND($P189&lt;&gt;"Pendiente",$P189&lt;&gt;"",$Q189=""),"Falta fecha de decisión",IF(AND($P189="Pendiente",$Q189&lt;&gt;""),"Decisión y fecha incoherentes",IF(AND($S189&lt;&gt;"",$T189&lt;&gt;"",$T189&lt;$S189),"Vigencia incoherente",IF(AND($P189="Aprobado",OR($S189="",$T189="")),"Falta vigencia",IF(AND($P189="Aprobado",$S189&lt;&gt;"",$T189&lt;&gt;"",OR($G189&lt;$S189,$H189&gt;$T189)),"Rodaje fuera de vigencia",IF(AND($V189&lt;&gt;"",$W189&gt;$V189),"Pago superior a la previsión","Correcto"))))))))))</f>
        <v/>
      </c>
      <c r="AD189" s="16" t="n"/>
      <c r="AE189" s="17" t="n"/>
    </row>
    <row r="190">
      <c r="A190" s="16" t="n"/>
      <c r="B190" s="16" t="n"/>
      <c r="C190" s="16" t="n"/>
      <c r="D190" s="16" t="n"/>
      <c r="E190" s="16" t="n"/>
      <c r="F190" s="16" t="n"/>
      <c r="G190" s="17" t="n"/>
      <c r="H190" s="17" t="n"/>
      <c r="I190" s="17" t="n"/>
      <c r="J190" s="16" t="n"/>
      <c r="K190" s="16" t="n"/>
      <c r="L190" s="16" t="n"/>
      <c r="M190" s="17" t="n"/>
      <c r="N190" s="16" t="n"/>
      <c r="O190" s="17" t="n"/>
      <c r="P190" s="16" t="n"/>
      <c r="Q190" s="17" t="n"/>
      <c r="R190" s="16" t="n"/>
      <c r="S190" s="17" t="n"/>
      <c r="T190" s="17" t="n"/>
      <c r="U190" s="16" t="n"/>
      <c r="V190" s="18" t="n"/>
      <c r="W190" s="18" t="n"/>
      <c r="X190" s="19">
        <f>IF($A190="","",IF(OR($V190="",$V190=0),"No aplica",IF($W190="","Pendiente",IF($W190&gt;=$V190,"Pagada","Parcial"))))</f>
        <v/>
      </c>
      <c r="Y190" s="19">
        <f>IF($A190="","",IF(COUNTIFS(Documentación!$B$5:$B$304,$A190,Documentación!$D$5:$D$304,"Sí")=0,"Sin requisitos cargados",IF(COUNTIFS(Documentación!$B$5:$B$304,$A190,Documentación!$D$5:$D$304,"Sí",Documentación!$K$5:$K$304,"&lt;&gt;Validado")=0,"Completa","Pendiente")))</f>
        <v/>
      </c>
      <c r="Z190" s="20">
        <f>IF(OR($A190="",$G190=""),"",$G190-'Instrucciones'!$B$4)</f>
        <v/>
      </c>
      <c r="AA190" s="20">
        <f>IF(OR($A190="",$T190=""),"",$T190-'Instrucciones'!$B$4)</f>
        <v/>
      </c>
      <c r="AB190" s="19">
        <f>IF($A190="","",IF($AC190&lt;&gt;"Correcto","Revisar datos",IF($L190="Cancelada","Cancelado",IF($P190="Denegado","Denegado",IF(AND($P190="Aprobado",$T190&lt;&gt;"",$T190&lt;'Instrucciones'!$B$4,$H190&gt;='Instrucciones'!$B$4),"Permiso vencido",IF(AND($P190="Pendiente",$G190&lt;'Instrucciones'!$B$4,$H190&gt;='Instrucciones'!$B$4),"Rodaje sin aprobación",IF(AND($P190="Pendiente",$G190&gt;='Instrucciones'!$B$4,$Z190&lt;='Instrucciones'!$B$5),"Aprobación urgente",IF(AND($P190="Aprobado",$Y190="Pendiente"),"Documentación pendiente",IF(AND($P190="Aprobado",OR($X190="Pendiente",$X190="Parcial")),"Tasa pendiente",IF(AND($P190="Aprobado",$AA190&gt;=0,$AA190&lt;='Instrucciones'!$B$5),"Vence pronto",IF($H190&lt;'Instrucciones'!$B$4,"Rodaje finalizado","Sin alerta")))))))))))</f>
        <v/>
      </c>
      <c r="AC190" s="19">
        <f>IF($A190="","",IF(COUNTIF($A$5:$A$204,$A190)&gt;1,"ID duplicado",IF(OR($B190="",$C190="",$D190="",$G190="",$H190="",$L190="",$P190=""),"Faltan datos básicos",IF($H190&lt;$G190,"Fechas de rodaje incoherentes",IF(AND($I190&lt;&gt;"",$I190&gt;$G190),"Solicitud posterior al inicio",IF(AND($P190&lt;&gt;"Pendiente",$P190&lt;&gt;"",$Q190=""),"Falta fecha de decisión",IF(AND($P190="Pendiente",$Q190&lt;&gt;""),"Decisión y fecha incoherentes",IF(AND($S190&lt;&gt;"",$T190&lt;&gt;"",$T190&lt;$S190),"Vigencia incoherente",IF(AND($P190="Aprobado",OR($S190="",$T190="")),"Falta vigencia",IF(AND($P190="Aprobado",$S190&lt;&gt;"",$T190&lt;&gt;"",OR($G190&lt;$S190,$H190&gt;$T190)),"Rodaje fuera de vigencia",IF(AND($V190&lt;&gt;"",$W190&gt;$V190),"Pago superior a la previsión","Correcto"))))))))))</f>
        <v/>
      </c>
      <c r="AD190" s="16" t="n"/>
      <c r="AE190" s="17" t="n"/>
    </row>
    <row r="191">
      <c r="A191" s="16" t="n"/>
      <c r="B191" s="16" t="n"/>
      <c r="C191" s="16" t="n"/>
      <c r="D191" s="16" t="n"/>
      <c r="E191" s="16" t="n"/>
      <c r="F191" s="16" t="n"/>
      <c r="G191" s="17" t="n"/>
      <c r="H191" s="17" t="n"/>
      <c r="I191" s="17" t="n"/>
      <c r="J191" s="16" t="n"/>
      <c r="K191" s="16" t="n"/>
      <c r="L191" s="16" t="n"/>
      <c r="M191" s="17" t="n"/>
      <c r="N191" s="16" t="n"/>
      <c r="O191" s="17" t="n"/>
      <c r="P191" s="16" t="n"/>
      <c r="Q191" s="17" t="n"/>
      <c r="R191" s="16" t="n"/>
      <c r="S191" s="17" t="n"/>
      <c r="T191" s="17" t="n"/>
      <c r="U191" s="16" t="n"/>
      <c r="V191" s="18" t="n"/>
      <c r="W191" s="18" t="n"/>
      <c r="X191" s="19">
        <f>IF($A191="","",IF(OR($V191="",$V191=0),"No aplica",IF($W191="","Pendiente",IF($W191&gt;=$V191,"Pagada","Parcial"))))</f>
        <v/>
      </c>
      <c r="Y191" s="19">
        <f>IF($A191="","",IF(COUNTIFS(Documentación!$B$5:$B$304,$A191,Documentación!$D$5:$D$304,"Sí")=0,"Sin requisitos cargados",IF(COUNTIFS(Documentación!$B$5:$B$304,$A191,Documentación!$D$5:$D$304,"Sí",Documentación!$K$5:$K$304,"&lt;&gt;Validado")=0,"Completa","Pendiente")))</f>
        <v/>
      </c>
      <c r="Z191" s="20">
        <f>IF(OR($A191="",$G191=""),"",$G191-'Instrucciones'!$B$4)</f>
        <v/>
      </c>
      <c r="AA191" s="20">
        <f>IF(OR($A191="",$T191=""),"",$T191-'Instrucciones'!$B$4)</f>
        <v/>
      </c>
      <c r="AB191" s="19">
        <f>IF($A191="","",IF($AC191&lt;&gt;"Correcto","Revisar datos",IF($L191="Cancelada","Cancelado",IF($P191="Denegado","Denegado",IF(AND($P191="Aprobado",$T191&lt;&gt;"",$T191&lt;'Instrucciones'!$B$4,$H191&gt;='Instrucciones'!$B$4),"Permiso vencido",IF(AND($P191="Pendiente",$G191&lt;'Instrucciones'!$B$4,$H191&gt;='Instrucciones'!$B$4),"Rodaje sin aprobación",IF(AND($P191="Pendiente",$G191&gt;='Instrucciones'!$B$4,$Z191&lt;='Instrucciones'!$B$5),"Aprobación urgente",IF(AND($P191="Aprobado",$Y191="Pendiente"),"Documentación pendiente",IF(AND($P191="Aprobado",OR($X191="Pendiente",$X191="Parcial")),"Tasa pendiente",IF(AND($P191="Aprobado",$AA191&gt;=0,$AA191&lt;='Instrucciones'!$B$5),"Vence pronto",IF($H191&lt;'Instrucciones'!$B$4,"Rodaje finalizado","Sin alerta")))))))))))</f>
        <v/>
      </c>
      <c r="AC191" s="19">
        <f>IF($A191="","",IF(COUNTIF($A$5:$A$204,$A191)&gt;1,"ID duplicado",IF(OR($B191="",$C191="",$D191="",$G191="",$H191="",$L191="",$P191=""),"Faltan datos básicos",IF($H191&lt;$G191,"Fechas de rodaje incoherentes",IF(AND($I191&lt;&gt;"",$I191&gt;$G191),"Solicitud posterior al inicio",IF(AND($P191&lt;&gt;"Pendiente",$P191&lt;&gt;"",$Q191=""),"Falta fecha de decisión",IF(AND($P191="Pendiente",$Q191&lt;&gt;""),"Decisión y fecha incoherentes",IF(AND($S191&lt;&gt;"",$T191&lt;&gt;"",$T191&lt;$S191),"Vigencia incoherente",IF(AND($P191="Aprobado",OR($S191="",$T191="")),"Falta vigencia",IF(AND($P191="Aprobado",$S191&lt;&gt;"",$T191&lt;&gt;"",OR($G191&lt;$S191,$H191&gt;$T191)),"Rodaje fuera de vigencia",IF(AND($V191&lt;&gt;"",$W191&gt;$V191),"Pago superior a la previsión","Correcto"))))))))))</f>
        <v/>
      </c>
      <c r="AD191" s="16" t="n"/>
      <c r="AE191" s="17" t="n"/>
    </row>
    <row r="192">
      <c r="A192" s="16" t="n"/>
      <c r="B192" s="16" t="n"/>
      <c r="C192" s="16" t="n"/>
      <c r="D192" s="16" t="n"/>
      <c r="E192" s="16" t="n"/>
      <c r="F192" s="16" t="n"/>
      <c r="G192" s="17" t="n"/>
      <c r="H192" s="17" t="n"/>
      <c r="I192" s="17" t="n"/>
      <c r="J192" s="16" t="n"/>
      <c r="K192" s="16" t="n"/>
      <c r="L192" s="16" t="n"/>
      <c r="M192" s="17" t="n"/>
      <c r="N192" s="16" t="n"/>
      <c r="O192" s="17" t="n"/>
      <c r="P192" s="16" t="n"/>
      <c r="Q192" s="17" t="n"/>
      <c r="R192" s="16" t="n"/>
      <c r="S192" s="17" t="n"/>
      <c r="T192" s="17" t="n"/>
      <c r="U192" s="16" t="n"/>
      <c r="V192" s="18" t="n"/>
      <c r="W192" s="18" t="n"/>
      <c r="X192" s="19">
        <f>IF($A192="","",IF(OR($V192="",$V192=0),"No aplica",IF($W192="","Pendiente",IF($W192&gt;=$V192,"Pagada","Parcial"))))</f>
        <v/>
      </c>
      <c r="Y192" s="19">
        <f>IF($A192="","",IF(COUNTIFS(Documentación!$B$5:$B$304,$A192,Documentación!$D$5:$D$304,"Sí")=0,"Sin requisitos cargados",IF(COUNTIFS(Documentación!$B$5:$B$304,$A192,Documentación!$D$5:$D$304,"Sí",Documentación!$K$5:$K$304,"&lt;&gt;Validado")=0,"Completa","Pendiente")))</f>
        <v/>
      </c>
      <c r="Z192" s="20">
        <f>IF(OR($A192="",$G192=""),"",$G192-'Instrucciones'!$B$4)</f>
        <v/>
      </c>
      <c r="AA192" s="20">
        <f>IF(OR($A192="",$T192=""),"",$T192-'Instrucciones'!$B$4)</f>
        <v/>
      </c>
      <c r="AB192" s="19">
        <f>IF($A192="","",IF($AC192&lt;&gt;"Correcto","Revisar datos",IF($L192="Cancelada","Cancelado",IF($P192="Denegado","Denegado",IF(AND($P192="Aprobado",$T192&lt;&gt;"",$T192&lt;'Instrucciones'!$B$4,$H192&gt;='Instrucciones'!$B$4),"Permiso vencido",IF(AND($P192="Pendiente",$G192&lt;'Instrucciones'!$B$4,$H192&gt;='Instrucciones'!$B$4),"Rodaje sin aprobación",IF(AND($P192="Pendiente",$G192&gt;='Instrucciones'!$B$4,$Z192&lt;='Instrucciones'!$B$5),"Aprobación urgente",IF(AND($P192="Aprobado",$Y192="Pendiente"),"Documentación pendiente",IF(AND($P192="Aprobado",OR($X192="Pendiente",$X192="Parcial")),"Tasa pendiente",IF(AND($P192="Aprobado",$AA192&gt;=0,$AA192&lt;='Instrucciones'!$B$5),"Vence pronto",IF($H192&lt;'Instrucciones'!$B$4,"Rodaje finalizado","Sin alerta")))))))))))</f>
        <v/>
      </c>
      <c r="AC192" s="19">
        <f>IF($A192="","",IF(COUNTIF($A$5:$A$204,$A192)&gt;1,"ID duplicado",IF(OR($B192="",$C192="",$D192="",$G192="",$H192="",$L192="",$P192=""),"Faltan datos básicos",IF($H192&lt;$G192,"Fechas de rodaje incoherentes",IF(AND($I192&lt;&gt;"",$I192&gt;$G192),"Solicitud posterior al inicio",IF(AND($P192&lt;&gt;"Pendiente",$P192&lt;&gt;"",$Q192=""),"Falta fecha de decisión",IF(AND($P192="Pendiente",$Q192&lt;&gt;""),"Decisión y fecha incoherentes",IF(AND($S192&lt;&gt;"",$T192&lt;&gt;"",$T192&lt;$S192),"Vigencia incoherente",IF(AND($P192="Aprobado",OR($S192="",$T192="")),"Falta vigencia",IF(AND($P192="Aprobado",$S192&lt;&gt;"",$T192&lt;&gt;"",OR($G192&lt;$S192,$H192&gt;$T192)),"Rodaje fuera de vigencia",IF(AND($V192&lt;&gt;"",$W192&gt;$V192),"Pago superior a la previsión","Correcto"))))))))))</f>
        <v/>
      </c>
      <c r="AD192" s="16" t="n"/>
      <c r="AE192" s="17" t="n"/>
    </row>
    <row r="193">
      <c r="A193" s="16" t="n"/>
      <c r="B193" s="16" t="n"/>
      <c r="C193" s="16" t="n"/>
      <c r="D193" s="16" t="n"/>
      <c r="E193" s="16" t="n"/>
      <c r="F193" s="16" t="n"/>
      <c r="G193" s="17" t="n"/>
      <c r="H193" s="17" t="n"/>
      <c r="I193" s="17" t="n"/>
      <c r="J193" s="16" t="n"/>
      <c r="K193" s="16" t="n"/>
      <c r="L193" s="16" t="n"/>
      <c r="M193" s="17" t="n"/>
      <c r="N193" s="16" t="n"/>
      <c r="O193" s="17" t="n"/>
      <c r="P193" s="16" t="n"/>
      <c r="Q193" s="17" t="n"/>
      <c r="R193" s="16" t="n"/>
      <c r="S193" s="17" t="n"/>
      <c r="T193" s="17" t="n"/>
      <c r="U193" s="16" t="n"/>
      <c r="V193" s="18" t="n"/>
      <c r="W193" s="18" t="n"/>
      <c r="X193" s="19">
        <f>IF($A193="","",IF(OR($V193="",$V193=0),"No aplica",IF($W193="","Pendiente",IF($W193&gt;=$V193,"Pagada","Parcial"))))</f>
        <v/>
      </c>
      <c r="Y193" s="19">
        <f>IF($A193="","",IF(COUNTIFS(Documentación!$B$5:$B$304,$A193,Documentación!$D$5:$D$304,"Sí")=0,"Sin requisitos cargados",IF(COUNTIFS(Documentación!$B$5:$B$304,$A193,Documentación!$D$5:$D$304,"Sí",Documentación!$K$5:$K$304,"&lt;&gt;Validado")=0,"Completa","Pendiente")))</f>
        <v/>
      </c>
      <c r="Z193" s="20">
        <f>IF(OR($A193="",$G193=""),"",$G193-'Instrucciones'!$B$4)</f>
        <v/>
      </c>
      <c r="AA193" s="20">
        <f>IF(OR($A193="",$T193=""),"",$T193-'Instrucciones'!$B$4)</f>
        <v/>
      </c>
      <c r="AB193" s="19">
        <f>IF($A193="","",IF($AC193&lt;&gt;"Correcto","Revisar datos",IF($L193="Cancelada","Cancelado",IF($P193="Denegado","Denegado",IF(AND($P193="Aprobado",$T193&lt;&gt;"",$T193&lt;'Instrucciones'!$B$4,$H193&gt;='Instrucciones'!$B$4),"Permiso vencido",IF(AND($P193="Pendiente",$G193&lt;'Instrucciones'!$B$4,$H193&gt;='Instrucciones'!$B$4),"Rodaje sin aprobación",IF(AND($P193="Pendiente",$G193&gt;='Instrucciones'!$B$4,$Z193&lt;='Instrucciones'!$B$5),"Aprobación urgente",IF(AND($P193="Aprobado",$Y193="Pendiente"),"Documentación pendiente",IF(AND($P193="Aprobado",OR($X193="Pendiente",$X193="Parcial")),"Tasa pendiente",IF(AND($P193="Aprobado",$AA193&gt;=0,$AA193&lt;='Instrucciones'!$B$5),"Vence pronto",IF($H193&lt;'Instrucciones'!$B$4,"Rodaje finalizado","Sin alerta")))))))))))</f>
        <v/>
      </c>
      <c r="AC193" s="19">
        <f>IF($A193="","",IF(COUNTIF($A$5:$A$204,$A193)&gt;1,"ID duplicado",IF(OR($B193="",$C193="",$D193="",$G193="",$H193="",$L193="",$P193=""),"Faltan datos básicos",IF($H193&lt;$G193,"Fechas de rodaje incoherentes",IF(AND($I193&lt;&gt;"",$I193&gt;$G193),"Solicitud posterior al inicio",IF(AND($P193&lt;&gt;"Pendiente",$P193&lt;&gt;"",$Q193=""),"Falta fecha de decisión",IF(AND($P193="Pendiente",$Q193&lt;&gt;""),"Decisión y fecha incoherentes",IF(AND($S193&lt;&gt;"",$T193&lt;&gt;"",$T193&lt;$S193),"Vigencia incoherente",IF(AND($P193="Aprobado",OR($S193="",$T193="")),"Falta vigencia",IF(AND($P193="Aprobado",$S193&lt;&gt;"",$T193&lt;&gt;"",OR($G193&lt;$S193,$H193&gt;$T193)),"Rodaje fuera de vigencia",IF(AND($V193&lt;&gt;"",$W193&gt;$V193),"Pago superior a la previsión","Correcto"))))))))))</f>
        <v/>
      </c>
      <c r="AD193" s="16" t="n"/>
      <c r="AE193" s="17" t="n"/>
    </row>
    <row r="194">
      <c r="A194" s="16" t="n"/>
      <c r="B194" s="16" t="n"/>
      <c r="C194" s="16" t="n"/>
      <c r="D194" s="16" t="n"/>
      <c r="E194" s="16" t="n"/>
      <c r="F194" s="16" t="n"/>
      <c r="G194" s="17" t="n"/>
      <c r="H194" s="17" t="n"/>
      <c r="I194" s="17" t="n"/>
      <c r="J194" s="16" t="n"/>
      <c r="K194" s="16" t="n"/>
      <c r="L194" s="16" t="n"/>
      <c r="M194" s="17" t="n"/>
      <c r="N194" s="16" t="n"/>
      <c r="O194" s="17" t="n"/>
      <c r="P194" s="16" t="n"/>
      <c r="Q194" s="17" t="n"/>
      <c r="R194" s="16" t="n"/>
      <c r="S194" s="17" t="n"/>
      <c r="T194" s="17" t="n"/>
      <c r="U194" s="16" t="n"/>
      <c r="V194" s="18" t="n"/>
      <c r="W194" s="18" t="n"/>
      <c r="X194" s="19">
        <f>IF($A194="","",IF(OR($V194="",$V194=0),"No aplica",IF($W194="","Pendiente",IF($W194&gt;=$V194,"Pagada","Parcial"))))</f>
        <v/>
      </c>
      <c r="Y194" s="19">
        <f>IF($A194="","",IF(COUNTIFS(Documentación!$B$5:$B$304,$A194,Documentación!$D$5:$D$304,"Sí")=0,"Sin requisitos cargados",IF(COUNTIFS(Documentación!$B$5:$B$304,$A194,Documentación!$D$5:$D$304,"Sí",Documentación!$K$5:$K$304,"&lt;&gt;Validado")=0,"Completa","Pendiente")))</f>
        <v/>
      </c>
      <c r="Z194" s="20">
        <f>IF(OR($A194="",$G194=""),"",$G194-'Instrucciones'!$B$4)</f>
        <v/>
      </c>
      <c r="AA194" s="20">
        <f>IF(OR($A194="",$T194=""),"",$T194-'Instrucciones'!$B$4)</f>
        <v/>
      </c>
      <c r="AB194" s="19">
        <f>IF($A194="","",IF($AC194&lt;&gt;"Correcto","Revisar datos",IF($L194="Cancelada","Cancelado",IF($P194="Denegado","Denegado",IF(AND($P194="Aprobado",$T194&lt;&gt;"",$T194&lt;'Instrucciones'!$B$4,$H194&gt;='Instrucciones'!$B$4),"Permiso vencido",IF(AND($P194="Pendiente",$G194&lt;'Instrucciones'!$B$4,$H194&gt;='Instrucciones'!$B$4),"Rodaje sin aprobación",IF(AND($P194="Pendiente",$G194&gt;='Instrucciones'!$B$4,$Z194&lt;='Instrucciones'!$B$5),"Aprobación urgente",IF(AND($P194="Aprobado",$Y194="Pendiente"),"Documentación pendiente",IF(AND($P194="Aprobado",OR($X194="Pendiente",$X194="Parcial")),"Tasa pendiente",IF(AND($P194="Aprobado",$AA194&gt;=0,$AA194&lt;='Instrucciones'!$B$5),"Vence pronto",IF($H194&lt;'Instrucciones'!$B$4,"Rodaje finalizado","Sin alerta")))))))))))</f>
        <v/>
      </c>
      <c r="AC194" s="19">
        <f>IF($A194="","",IF(COUNTIF($A$5:$A$204,$A194)&gt;1,"ID duplicado",IF(OR($B194="",$C194="",$D194="",$G194="",$H194="",$L194="",$P194=""),"Faltan datos básicos",IF($H194&lt;$G194,"Fechas de rodaje incoherentes",IF(AND($I194&lt;&gt;"",$I194&gt;$G194),"Solicitud posterior al inicio",IF(AND($P194&lt;&gt;"Pendiente",$P194&lt;&gt;"",$Q194=""),"Falta fecha de decisión",IF(AND($P194="Pendiente",$Q194&lt;&gt;""),"Decisión y fecha incoherentes",IF(AND($S194&lt;&gt;"",$T194&lt;&gt;"",$T194&lt;$S194),"Vigencia incoherente",IF(AND($P194="Aprobado",OR($S194="",$T194="")),"Falta vigencia",IF(AND($P194="Aprobado",$S194&lt;&gt;"",$T194&lt;&gt;"",OR($G194&lt;$S194,$H194&gt;$T194)),"Rodaje fuera de vigencia",IF(AND($V194&lt;&gt;"",$W194&gt;$V194),"Pago superior a la previsión","Correcto"))))))))))</f>
        <v/>
      </c>
      <c r="AD194" s="16" t="n"/>
      <c r="AE194" s="17" t="n"/>
    </row>
    <row r="195">
      <c r="A195" s="16" t="n"/>
      <c r="B195" s="16" t="n"/>
      <c r="C195" s="16" t="n"/>
      <c r="D195" s="16" t="n"/>
      <c r="E195" s="16" t="n"/>
      <c r="F195" s="16" t="n"/>
      <c r="G195" s="17" t="n"/>
      <c r="H195" s="17" t="n"/>
      <c r="I195" s="17" t="n"/>
      <c r="J195" s="16" t="n"/>
      <c r="K195" s="16" t="n"/>
      <c r="L195" s="16" t="n"/>
      <c r="M195" s="17" t="n"/>
      <c r="N195" s="16" t="n"/>
      <c r="O195" s="17" t="n"/>
      <c r="P195" s="16" t="n"/>
      <c r="Q195" s="17" t="n"/>
      <c r="R195" s="16" t="n"/>
      <c r="S195" s="17" t="n"/>
      <c r="T195" s="17" t="n"/>
      <c r="U195" s="16" t="n"/>
      <c r="V195" s="18" t="n"/>
      <c r="W195" s="18" t="n"/>
      <c r="X195" s="19">
        <f>IF($A195="","",IF(OR($V195="",$V195=0),"No aplica",IF($W195="","Pendiente",IF($W195&gt;=$V195,"Pagada","Parcial"))))</f>
        <v/>
      </c>
      <c r="Y195" s="19">
        <f>IF($A195="","",IF(COUNTIFS(Documentación!$B$5:$B$304,$A195,Documentación!$D$5:$D$304,"Sí")=0,"Sin requisitos cargados",IF(COUNTIFS(Documentación!$B$5:$B$304,$A195,Documentación!$D$5:$D$304,"Sí",Documentación!$K$5:$K$304,"&lt;&gt;Validado")=0,"Completa","Pendiente")))</f>
        <v/>
      </c>
      <c r="Z195" s="20">
        <f>IF(OR($A195="",$G195=""),"",$G195-'Instrucciones'!$B$4)</f>
        <v/>
      </c>
      <c r="AA195" s="20">
        <f>IF(OR($A195="",$T195=""),"",$T195-'Instrucciones'!$B$4)</f>
        <v/>
      </c>
      <c r="AB195" s="19">
        <f>IF($A195="","",IF($AC195&lt;&gt;"Correcto","Revisar datos",IF($L195="Cancelada","Cancelado",IF($P195="Denegado","Denegado",IF(AND($P195="Aprobado",$T195&lt;&gt;"",$T195&lt;'Instrucciones'!$B$4,$H195&gt;='Instrucciones'!$B$4),"Permiso vencido",IF(AND($P195="Pendiente",$G195&lt;'Instrucciones'!$B$4,$H195&gt;='Instrucciones'!$B$4),"Rodaje sin aprobación",IF(AND($P195="Pendiente",$G195&gt;='Instrucciones'!$B$4,$Z195&lt;='Instrucciones'!$B$5),"Aprobación urgente",IF(AND($P195="Aprobado",$Y195="Pendiente"),"Documentación pendiente",IF(AND($P195="Aprobado",OR($X195="Pendiente",$X195="Parcial")),"Tasa pendiente",IF(AND($P195="Aprobado",$AA195&gt;=0,$AA195&lt;='Instrucciones'!$B$5),"Vence pronto",IF($H195&lt;'Instrucciones'!$B$4,"Rodaje finalizado","Sin alerta")))))))))))</f>
        <v/>
      </c>
      <c r="AC195" s="19">
        <f>IF($A195="","",IF(COUNTIF($A$5:$A$204,$A195)&gt;1,"ID duplicado",IF(OR($B195="",$C195="",$D195="",$G195="",$H195="",$L195="",$P195=""),"Faltan datos básicos",IF($H195&lt;$G195,"Fechas de rodaje incoherentes",IF(AND($I195&lt;&gt;"",$I195&gt;$G195),"Solicitud posterior al inicio",IF(AND($P195&lt;&gt;"Pendiente",$P195&lt;&gt;"",$Q195=""),"Falta fecha de decisión",IF(AND($P195="Pendiente",$Q195&lt;&gt;""),"Decisión y fecha incoherentes",IF(AND($S195&lt;&gt;"",$T195&lt;&gt;"",$T195&lt;$S195),"Vigencia incoherente",IF(AND($P195="Aprobado",OR($S195="",$T195="")),"Falta vigencia",IF(AND($P195="Aprobado",$S195&lt;&gt;"",$T195&lt;&gt;"",OR($G195&lt;$S195,$H195&gt;$T195)),"Rodaje fuera de vigencia",IF(AND($V195&lt;&gt;"",$W195&gt;$V195),"Pago superior a la previsión","Correcto"))))))))))</f>
        <v/>
      </c>
      <c r="AD195" s="16" t="n"/>
      <c r="AE195" s="17" t="n"/>
    </row>
    <row r="196">
      <c r="A196" s="16" t="n"/>
      <c r="B196" s="16" t="n"/>
      <c r="C196" s="16" t="n"/>
      <c r="D196" s="16" t="n"/>
      <c r="E196" s="16" t="n"/>
      <c r="F196" s="16" t="n"/>
      <c r="G196" s="17" t="n"/>
      <c r="H196" s="17" t="n"/>
      <c r="I196" s="17" t="n"/>
      <c r="J196" s="16" t="n"/>
      <c r="K196" s="16" t="n"/>
      <c r="L196" s="16" t="n"/>
      <c r="M196" s="17" t="n"/>
      <c r="N196" s="16" t="n"/>
      <c r="O196" s="17" t="n"/>
      <c r="P196" s="16" t="n"/>
      <c r="Q196" s="17" t="n"/>
      <c r="R196" s="16" t="n"/>
      <c r="S196" s="17" t="n"/>
      <c r="T196" s="17" t="n"/>
      <c r="U196" s="16" t="n"/>
      <c r="V196" s="18" t="n"/>
      <c r="W196" s="18" t="n"/>
      <c r="X196" s="19">
        <f>IF($A196="","",IF(OR($V196="",$V196=0),"No aplica",IF($W196="","Pendiente",IF($W196&gt;=$V196,"Pagada","Parcial"))))</f>
        <v/>
      </c>
      <c r="Y196" s="19">
        <f>IF($A196="","",IF(COUNTIFS(Documentación!$B$5:$B$304,$A196,Documentación!$D$5:$D$304,"Sí")=0,"Sin requisitos cargados",IF(COUNTIFS(Documentación!$B$5:$B$304,$A196,Documentación!$D$5:$D$304,"Sí",Documentación!$K$5:$K$304,"&lt;&gt;Validado")=0,"Completa","Pendiente")))</f>
        <v/>
      </c>
      <c r="Z196" s="20">
        <f>IF(OR($A196="",$G196=""),"",$G196-'Instrucciones'!$B$4)</f>
        <v/>
      </c>
      <c r="AA196" s="20">
        <f>IF(OR($A196="",$T196=""),"",$T196-'Instrucciones'!$B$4)</f>
        <v/>
      </c>
      <c r="AB196" s="19">
        <f>IF($A196="","",IF($AC196&lt;&gt;"Correcto","Revisar datos",IF($L196="Cancelada","Cancelado",IF($P196="Denegado","Denegado",IF(AND($P196="Aprobado",$T196&lt;&gt;"",$T196&lt;'Instrucciones'!$B$4,$H196&gt;='Instrucciones'!$B$4),"Permiso vencido",IF(AND($P196="Pendiente",$G196&lt;'Instrucciones'!$B$4,$H196&gt;='Instrucciones'!$B$4),"Rodaje sin aprobación",IF(AND($P196="Pendiente",$G196&gt;='Instrucciones'!$B$4,$Z196&lt;='Instrucciones'!$B$5),"Aprobación urgente",IF(AND($P196="Aprobado",$Y196="Pendiente"),"Documentación pendiente",IF(AND($P196="Aprobado",OR($X196="Pendiente",$X196="Parcial")),"Tasa pendiente",IF(AND($P196="Aprobado",$AA196&gt;=0,$AA196&lt;='Instrucciones'!$B$5),"Vence pronto",IF($H196&lt;'Instrucciones'!$B$4,"Rodaje finalizado","Sin alerta")))))))))))</f>
        <v/>
      </c>
      <c r="AC196" s="19">
        <f>IF($A196="","",IF(COUNTIF($A$5:$A$204,$A196)&gt;1,"ID duplicado",IF(OR($B196="",$C196="",$D196="",$G196="",$H196="",$L196="",$P196=""),"Faltan datos básicos",IF($H196&lt;$G196,"Fechas de rodaje incoherentes",IF(AND($I196&lt;&gt;"",$I196&gt;$G196),"Solicitud posterior al inicio",IF(AND($P196&lt;&gt;"Pendiente",$P196&lt;&gt;"",$Q196=""),"Falta fecha de decisión",IF(AND($P196="Pendiente",$Q196&lt;&gt;""),"Decisión y fecha incoherentes",IF(AND($S196&lt;&gt;"",$T196&lt;&gt;"",$T196&lt;$S196),"Vigencia incoherente",IF(AND($P196="Aprobado",OR($S196="",$T196="")),"Falta vigencia",IF(AND($P196="Aprobado",$S196&lt;&gt;"",$T196&lt;&gt;"",OR($G196&lt;$S196,$H196&gt;$T196)),"Rodaje fuera de vigencia",IF(AND($V196&lt;&gt;"",$W196&gt;$V196),"Pago superior a la previsión","Correcto"))))))))))</f>
        <v/>
      </c>
      <c r="AD196" s="16" t="n"/>
      <c r="AE196" s="17" t="n"/>
    </row>
    <row r="197">
      <c r="A197" s="16" t="n"/>
      <c r="B197" s="16" t="n"/>
      <c r="C197" s="16" t="n"/>
      <c r="D197" s="16" t="n"/>
      <c r="E197" s="16" t="n"/>
      <c r="F197" s="16" t="n"/>
      <c r="G197" s="17" t="n"/>
      <c r="H197" s="17" t="n"/>
      <c r="I197" s="17" t="n"/>
      <c r="J197" s="16" t="n"/>
      <c r="K197" s="16" t="n"/>
      <c r="L197" s="16" t="n"/>
      <c r="M197" s="17" t="n"/>
      <c r="N197" s="16" t="n"/>
      <c r="O197" s="17" t="n"/>
      <c r="P197" s="16" t="n"/>
      <c r="Q197" s="17" t="n"/>
      <c r="R197" s="16" t="n"/>
      <c r="S197" s="17" t="n"/>
      <c r="T197" s="17" t="n"/>
      <c r="U197" s="16" t="n"/>
      <c r="V197" s="18" t="n"/>
      <c r="W197" s="18" t="n"/>
      <c r="X197" s="19">
        <f>IF($A197="","",IF(OR($V197="",$V197=0),"No aplica",IF($W197="","Pendiente",IF($W197&gt;=$V197,"Pagada","Parcial"))))</f>
        <v/>
      </c>
      <c r="Y197" s="19">
        <f>IF($A197="","",IF(COUNTIFS(Documentación!$B$5:$B$304,$A197,Documentación!$D$5:$D$304,"Sí")=0,"Sin requisitos cargados",IF(COUNTIFS(Documentación!$B$5:$B$304,$A197,Documentación!$D$5:$D$304,"Sí",Documentación!$K$5:$K$304,"&lt;&gt;Validado")=0,"Completa","Pendiente")))</f>
        <v/>
      </c>
      <c r="Z197" s="20">
        <f>IF(OR($A197="",$G197=""),"",$G197-'Instrucciones'!$B$4)</f>
        <v/>
      </c>
      <c r="AA197" s="20">
        <f>IF(OR($A197="",$T197=""),"",$T197-'Instrucciones'!$B$4)</f>
        <v/>
      </c>
      <c r="AB197" s="19">
        <f>IF($A197="","",IF($AC197&lt;&gt;"Correcto","Revisar datos",IF($L197="Cancelada","Cancelado",IF($P197="Denegado","Denegado",IF(AND($P197="Aprobado",$T197&lt;&gt;"",$T197&lt;'Instrucciones'!$B$4,$H197&gt;='Instrucciones'!$B$4),"Permiso vencido",IF(AND($P197="Pendiente",$G197&lt;'Instrucciones'!$B$4,$H197&gt;='Instrucciones'!$B$4),"Rodaje sin aprobación",IF(AND($P197="Pendiente",$G197&gt;='Instrucciones'!$B$4,$Z197&lt;='Instrucciones'!$B$5),"Aprobación urgente",IF(AND($P197="Aprobado",$Y197="Pendiente"),"Documentación pendiente",IF(AND($P197="Aprobado",OR($X197="Pendiente",$X197="Parcial")),"Tasa pendiente",IF(AND($P197="Aprobado",$AA197&gt;=0,$AA197&lt;='Instrucciones'!$B$5),"Vence pronto",IF($H197&lt;'Instrucciones'!$B$4,"Rodaje finalizado","Sin alerta")))))))))))</f>
        <v/>
      </c>
      <c r="AC197" s="19">
        <f>IF($A197="","",IF(COUNTIF($A$5:$A$204,$A197)&gt;1,"ID duplicado",IF(OR($B197="",$C197="",$D197="",$G197="",$H197="",$L197="",$P197=""),"Faltan datos básicos",IF($H197&lt;$G197,"Fechas de rodaje incoherentes",IF(AND($I197&lt;&gt;"",$I197&gt;$G197),"Solicitud posterior al inicio",IF(AND($P197&lt;&gt;"Pendiente",$P197&lt;&gt;"",$Q197=""),"Falta fecha de decisión",IF(AND($P197="Pendiente",$Q197&lt;&gt;""),"Decisión y fecha incoherentes",IF(AND($S197&lt;&gt;"",$T197&lt;&gt;"",$T197&lt;$S197),"Vigencia incoherente",IF(AND($P197="Aprobado",OR($S197="",$T197="")),"Falta vigencia",IF(AND($P197="Aprobado",$S197&lt;&gt;"",$T197&lt;&gt;"",OR($G197&lt;$S197,$H197&gt;$T197)),"Rodaje fuera de vigencia",IF(AND($V197&lt;&gt;"",$W197&gt;$V197),"Pago superior a la previsión","Correcto"))))))))))</f>
        <v/>
      </c>
      <c r="AD197" s="16" t="n"/>
      <c r="AE197" s="17" t="n"/>
    </row>
    <row r="198">
      <c r="A198" s="16" t="n"/>
      <c r="B198" s="16" t="n"/>
      <c r="C198" s="16" t="n"/>
      <c r="D198" s="16" t="n"/>
      <c r="E198" s="16" t="n"/>
      <c r="F198" s="16" t="n"/>
      <c r="G198" s="17" t="n"/>
      <c r="H198" s="17" t="n"/>
      <c r="I198" s="17" t="n"/>
      <c r="J198" s="16" t="n"/>
      <c r="K198" s="16" t="n"/>
      <c r="L198" s="16" t="n"/>
      <c r="M198" s="17" t="n"/>
      <c r="N198" s="16" t="n"/>
      <c r="O198" s="17" t="n"/>
      <c r="P198" s="16" t="n"/>
      <c r="Q198" s="17" t="n"/>
      <c r="R198" s="16" t="n"/>
      <c r="S198" s="17" t="n"/>
      <c r="T198" s="17" t="n"/>
      <c r="U198" s="16" t="n"/>
      <c r="V198" s="18" t="n"/>
      <c r="W198" s="18" t="n"/>
      <c r="X198" s="19">
        <f>IF($A198="","",IF(OR($V198="",$V198=0),"No aplica",IF($W198="","Pendiente",IF($W198&gt;=$V198,"Pagada","Parcial"))))</f>
        <v/>
      </c>
      <c r="Y198" s="19">
        <f>IF($A198="","",IF(COUNTIFS(Documentación!$B$5:$B$304,$A198,Documentación!$D$5:$D$304,"Sí")=0,"Sin requisitos cargados",IF(COUNTIFS(Documentación!$B$5:$B$304,$A198,Documentación!$D$5:$D$304,"Sí",Documentación!$K$5:$K$304,"&lt;&gt;Validado")=0,"Completa","Pendiente")))</f>
        <v/>
      </c>
      <c r="Z198" s="20">
        <f>IF(OR($A198="",$G198=""),"",$G198-'Instrucciones'!$B$4)</f>
        <v/>
      </c>
      <c r="AA198" s="20">
        <f>IF(OR($A198="",$T198=""),"",$T198-'Instrucciones'!$B$4)</f>
        <v/>
      </c>
      <c r="AB198" s="19">
        <f>IF($A198="","",IF($AC198&lt;&gt;"Correcto","Revisar datos",IF($L198="Cancelada","Cancelado",IF($P198="Denegado","Denegado",IF(AND($P198="Aprobado",$T198&lt;&gt;"",$T198&lt;'Instrucciones'!$B$4,$H198&gt;='Instrucciones'!$B$4),"Permiso vencido",IF(AND($P198="Pendiente",$G198&lt;'Instrucciones'!$B$4,$H198&gt;='Instrucciones'!$B$4),"Rodaje sin aprobación",IF(AND($P198="Pendiente",$G198&gt;='Instrucciones'!$B$4,$Z198&lt;='Instrucciones'!$B$5),"Aprobación urgente",IF(AND($P198="Aprobado",$Y198="Pendiente"),"Documentación pendiente",IF(AND($P198="Aprobado",OR($X198="Pendiente",$X198="Parcial")),"Tasa pendiente",IF(AND($P198="Aprobado",$AA198&gt;=0,$AA198&lt;='Instrucciones'!$B$5),"Vence pronto",IF($H198&lt;'Instrucciones'!$B$4,"Rodaje finalizado","Sin alerta")))))))))))</f>
        <v/>
      </c>
      <c r="AC198" s="19">
        <f>IF($A198="","",IF(COUNTIF($A$5:$A$204,$A198)&gt;1,"ID duplicado",IF(OR($B198="",$C198="",$D198="",$G198="",$H198="",$L198="",$P198=""),"Faltan datos básicos",IF($H198&lt;$G198,"Fechas de rodaje incoherentes",IF(AND($I198&lt;&gt;"",$I198&gt;$G198),"Solicitud posterior al inicio",IF(AND($P198&lt;&gt;"Pendiente",$P198&lt;&gt;"",$Q198=""),"Falta fecha de decisión",IF(AND($P198="Pendiente",$Q198&lt;&gt;""),"Decisión y fecha incoherentes",IF(AND($S198&lt;&gt;"",$T198&lt;&gt;"",$T198&lt;$S198),"Vigencia incoherente",IF(AND($P198="Aprobado",OR($S198="",$T198="")),"Falta vigencia",IF(AND($P198="Aprobado",$S198&lt;&gt;"",$T198&lt;&gt;"",OR($G198&lt;$S198,$H198&gt;$T198)),"Rodaje fuera de vigencia",IF(AND($V198&lt;&gt;"",$W198&gt;$V198),"Pago superior a la previsión","Correcto"))))))))))</f>
        <v/>
      </c>
      <c r="AD198" s="16" t="n"/>
      <c r="AE198" s="17" t="n"/>
    </row>
    <row r="199">
      <c r="A199" s="16" t="n"/>
      <c r="B199" s="16" t="n"/>
      <c r="C199" s="16" t="n"/>
      <c r="D199" s="16" t="n"/>
      <c r="E199" s="16" t="n"/>
      <c r="F199" s="16" t="n"/>
      <c r="G199" s="17" t="n"/>
      <c r="H199" s="17" t="n"/>
      <c r="I199" s="17" t="n"/>
      <c r="J199" s="16" t="n"/>
      <c r="K199" s="16" t="n"/>
      <c r="L199" s="16" t="n"/>
      <c r="M199" s="17" t="n"/>
      <c r="N199" s="16" t="n"/>
      <c r="O199" s="17" t="n"/>
      <c r="P199" s="16" t="n"/>
      <c r="Q199" s="17" t="n"/>
      <c r="R199" s="16" t="n"/>
      <c r="S199" s="17" t="n"/>
      <c r="T199" s="17" t="n"/>
      <c r="U199" s="16" t="n"/>
      <c r="V199" s="18" t="n"/>
      <c r="W199" s="18" t="n"/>
      <c r="X199" s="19">
        <f>IF($A199="","",IF(OR($V199="",$V199=0),"No aplica",IF($W199="","Pendiente",IF($W199&gt;=$V199,"Pagada","Parcial"))))</f>
        <v/>
      </c>
      <c r="Y199" s="19">
        <f>IF($A199="","",IF(COUNTIFS(Documentación!$B$5:$B$304,$A199,Documentación!$D$5:$D$304,"Sí")=0,"Sin requisitos cargados",IF(COUNTIFS(Documentación!$B$5:$B$304,$A199,Documentación!$D$5:$D$304,"Sí",Documentación!$K$5:$K$304,"&lt;&gt;Validado")=0,"Completa","Pendiente")))</f>
        <v/>
      </c>
      <c r="Z199" s="20">
        <f>IF(OR($A199="",$G199=""),"",$G199-'Instrucciones'!$B$4)</f>
        <v/>
      </c>
      <c r="AA199" s="20">
        <f>IF(OR($A199="",$T199=""),"",$T199-'Instrucciones'!$B$4)</f>
        <v/>
      </c>
      <c r="AB199" s="19">
        <f>IF($A199="","",IF($AC199&lt;&gt;"Correcto","Revisar datos",IF($L199="Cancelada","Cancelado",IF($P199="Denegado","Denegado",IF(AND($P199="Aprobado",$T199&lt;&gt;"",$T199&lt;'Instrucciones'!$B$4,$H199&gt;='Instrucciones'!$B$4),"Permiso vencido",IF(AND($P199="Pendiente",$G199&lt;'Instrucciones'!$B$4,$H199&gt;='Instrucciones'!$B$4),"Rodaje sin aprobación",IF(AND($P199="Pendiente",$G199&gt;='Instrucciones'!$B$4,$Z199&lt;='Instrucciones'!$B$5),"Aprobación urgente",IF(AND($P199="Aprobado",$Y199="Pendiente"),"Documentación pendiente",IF(AND($P199="Aprobado",OR($X199="Pendiente",$X199="Parcial")),"Tasa pendiente",IF(AND($P199="Aprobado",$AA199&gt;=0,$AA199&lt;='Instrucciones'!$B$5),"Vence pronto",IF($H199&lt;'Instrucciones'!$B$4,"Rodaje finalizado","Sin alerta")))))))))))</f>
        <v/>
      </c>
      <c r="AC199" s="19">
        <f>IF($A199="","",IF(COUNTIF($A$5:$A$204,$A199)&gt;1,"ID duplicado",IF(OR($B199="",$C199="",$D199="",$G199="",$H199="",$L199="",$P199=""),"Faltan datos básicos",IF($H199&lt;$G199,"Fechas de rodaje incoherentes",IF(AND($I199&lt;&gt;"",$I199&gt;$G199),"Solicitud posterior al inicio",IF(AND($P199&lt;&gt;"Pendiente",$P199&lt;&gt;"",$Q199=""),"Falta fecha de decisión",IF(AND($P199="Pendiente",$Q199&lt;&gt;""),"Decisión y fecha incoherentes",IF(AND($S199&lt;&gt;"",$T199&lt;&gt;"",$T199&lt;$S199),"Vigencia incoherente",IF(AND($P199="Aprobado",OR($S199="",$T199="")),"Falta vigencia",IF(AND($P199="Aprobado",$S199&lt;&gt;"",$T199&lt;&gt;"",OR($G199&lt;$S199,$H199&gt;$T199)),"Rodaje fuera de vigencia",IF(AND($V199&lt;&gt;"",$W199&gt;$V199),"Pago superior a la previsión","Correcto"))))))))))</f>
        <v/>
      </c>
      <c r="AD199" s="16" t="n"/>
      <c r="AE199" s="17" t="n"/>
    </row>
    <row r="200">
      <c r="A200" s="16" t="n"/>
      <c r="B200" s="16" t="n"/>
      <c r="C200" s="16" t="n"/>
      <c r="D200" s="16" t="n"/>
      <c r="E200" s="16" t="n"/>
      <c r="F200" s="16" t="n"/>
      <c r="G200" s="17" t="n"/>
      <c r="H200" s="17" t="n"/>
      <c r="I200" s="17" t="n"/>
      <c r="J200" s="16" t="n"/>
      <c r="K200" s="16" t="n"/>
      <c r="L200" s="16" t="n"/>
      <c r="M200" s="17" t="n"/>
      <c r="N200" s="16" t="n"/>
      <c r="O200" s="17" t="n"/>
      <c r="P200" s="16" t="n"/>
      <c r="Q200" s="17" t="n"/>
      <c r="R200" s="16" t="n"/>
      <c r="S200" s="17" t="n"/>
      <c r="T200" s="17" t="n"/>
      <c r="U200" s="16" t="n"/>
      <c r="V200" s="18" t="n"/>
      <c r="W200" s="18" t="n"/>
      <c r="X200" s="19">
        <f>IF($A200="","",IF(OR($V200="",$V200=0),"No aplica",IF($W200="","Pendiente",IF($W200&gt;=$V200,"Pagada","Parcial"))))</f>
        <v/>
      </c>
      <c r="Y200" s="19">
        <f>IF($A200="","",IF(COUNTIFS(Documentación!$B$5:$B$304,$A200,Documentación!$D$5:$D$304,"Sí")=0,"Sin requisitos cargados",IF(COUNTIFS(Documentación!$B$5:$B$304,$A200,Documentación!$D$5:$D$304,"Sí",Documentación!$K$5:$K$304,"&lt;&gt;Validado")=0,"Completa","Pendiente")))</f>
        <v/>
      </c>
      <c r="Z200" s="20">
        <f>IF(OR($A200="",$G200=""),"",$G200-'Instrucciones'!$B$4)</f>
        <v/>
      </c>
      <c r="AA200" s="20">
        <f>IF(OR($A200="",$T200=""),"",$T200-'Instrucciones'!$B$4)</f>
        <v/>
      </c>
      <c r="AB200" s="19">
        <f>IF($A200="","",IF($AC200&lt;&gt;"Correcto","Revisar datos",IF($L200="Cancelada","Cancelado",IF($P200="Denegado","Denegado",IF(AND($P200="Aprobado",$T200&lt;&gt;"",$T200&lt;'Instrucciones'!$B$4,$H200&gt;='Instrucciones'!$B$4),"Permiso vencido",IF(AND($P200="Pendiente",$G200&lt;'Instrucciones'!$B$4,$H200&gt;='Instrucciones'!$B$4),"Rodaje sin aprobación",IF(AND($P200="Pendiente",$G200&gt;='Instrucciones'!$B$4,$Z200&lt;='Instrucciones'!$B$5),"Aprobación urgente",IF(AND($P200="Aprobado",$Y200="Pendiente"),"Documentación pendiente",IF(AND($P200="Aprobado",OR($X200="Pendiente",$X200="Parcial")),"Tasa pendiente",IF(AND($P200="Aprobado",$AA200&gt;=0,$AA200&lt;='Instrucciones'!$B$5),"Vence pronto",IF($H200&lt;'Instrucciones'!$B$4,"Rodaje finalizado","Sin alerta")))))))))))</f>
        <v/>
      </c>
      <c r="AC200" s="19">
        <f>IF($A200="","",IF(COUNTIF($A$5:$A$204,$A200)&gt;1,"ID duplicado",IF(OR($B200="",$C200="",$D200="",$G200="",$H200="",$L200="",$P200=""),"Faltan datos básicos",IF($H200&lt;$G200,"Fechas de rodaje incoherentes",IF(AND($I200&lt;&gt;"",$I200&gt;$G200),"Solicitud posterior al inicio",IF(AND($P200&lt;&gt;"Pendiente",$P200&lt;&gt;"",$Q200=""),"Falta fecha de decisión",IF(AND($P200="Pendiente",$Q200&lt;&gt;""),"Decisión y fecha incoherentes",IF(AND($S200&lt;&gt;"",$T200&lt;&gt;"",$T200&lt;$S200),"Vigencia incoherente",IF(AND($P200="Aprobado",OR($S200="",$T200="")),"Falta vigencia",IF(AND($P200="Aprobado",$S200&lt;&gt;"",$T200&lt;&gt;"",OR($G200&lt;$S200,$H200&gt;$T200)),"Rodaje fuera de vigencia",IF(AND($V200&lt;&gt;"",$W200&gt;$V200),"Pago superior a la previsión","Correcto"))))))))))</f>
        <v/>
      </c>
      <c r="AD200" s="16" t="n"/>
      <c r="AE200" s="17" t="n"/>
    </row>
    <row r="201">
      <c r="A201" s="16" t="n"/>
      <c r="B201" s="16" t="n"/>
      <c r="C201" s="16" t="n"/>
      <c r="D201" s="16" t="n"/>
      <c r="E201" s="16" t="n"/>
      <c r="F201" s="16" t="n"/>
      <c r="G201" s="17" t="n"/>
      <c r="H201" s="17" t="n"/>
      <c r="I201" s="17" t="n"/>
      <c r="J201" s="16" t="n"/>
      <c r="K201" s="16" t="n"/>
      <c r="L201" s="16" t="n"/>
      <c r="M201" s="17" t="n"/>
      <c r="N201" s="16" t="n"/>
      <c r="O201" s="17" t="n"/>
      <c r="P201" s="16" t="n"/>
      <c r="Q201" s="17" t="n"/>
      <c r="R201" s="16" t="n"/>
      <c r="S201" s="17" t="n"/>
      <c r="T201" s="17" t="n"/>
      <c r="U201" s="16" t="n"/>
      <c r="V201" s="18" t="n"/>
      <c r="W201" s="18" t="n"/>
      <c r="X201" s="19">
        <f>IF($A201="","",IF(OR($V201="",$V201=0),"No aplica",IF($W201="","Pendiente",IF($W201&gt;=$V201,"Pagada","Parcial"))))</f>
        <v/>
      </c>
      <c r="Y201" s="19">
        <f>IF($A201="","",IF(COUNTIFS(Documentación!$B$5:$B$304,$A201,Documentación!$D$5:$D$304,"Sí")=0,"Sin requisitos cargados",IF(COUNTIFS(Documentación!$B$5:$B$304,$A201,Documentación!$D$5:$D$304,"Sí",Documentación!$K$5:$K$304,"&lt;&gt;Validado")=0,"Completa","Pendiente")))</f>
        <v/>
      </c>
      <c r="Z201" s="20">
        <f>IF(OR($A201="",$G201=""),"",$G201-'Instrucciones'!$B$4)</f>
        <v/>
      </c>
      <c r="AA201" s="20">
        <f>IF(OR($A201="",$T201=""),"",$T201-'Instrucciones'!$B$4)</f>
        <v/>
      </c>
      <c r="AB201" s="19">
        <f>IF($A201="","",IF($AC201&lt;&gt;"Correcto","Revisar datos",IF($L201="Cancelada","Cancelado",IF($P201="Denegado","Denegado",IF(AND($P201="Aprobado",$T201&lt;&gt;"",$T201&lt;'Instrucciones'!$B$4,$H201&gt;='Instrucciones'!$B$4),"Permiso vencido",IF(AND($P201="Pendiente",$G201&lt;'Instrucciones'!$B$4,$H201&gt;='Instrucciones'!$B$4),"Rodaje sin aprobación",IF(AND($P201="Pendiente",$G201&gt;='Instrucciones'!$B$4,$Z201&lt;='Instrucciones'!$B$5),"Aprobación urgente",IF(AND($P201="Aprobado",$Y201="Pendiente"),"Documentación pendiente",IF(AND($P201="Aprobado",OR($X201="Pendiente",$X201="Parcial")),"Tasa pendiente",IF(AND($P201="Aprobado",$AA201&gt;=0,$AA201&lt;='Instrucciones'!$B$5),"Vence pronto",IF($H201&lt;'Instrucciones'!$B$4,"Rodaje finalizado","Sin alerta")))))))))))</f>
        <v/>
      </c>
      <c r="AC201" s="19">
        <f>IF($A201="","",IF(COUNTIF($A$5:$A$204,$A201)&gt;1,"ID duplicado",IF(OR($B201="",$C201="",$D201="",$G201="",$H201="",$L201="",$P201=""),"Faltan datos básicos",IF($H201&lt;$G201,"Fechas de rodaje incoherentes",IF(AND($I201&lt;&gt;"",$I201&gt;$G201),"Solicitud posterior al inicio",IF(AND($P201&lt;&gt;"Pendiente",$P201&lt;&gt;"",$Q201=""),"Falta fecha de decisión",IF(AND($P201="Pendiente",$Q201&lt;&gt;""),"Decisión y fecha incoherentes",IF(AND($S201&lt;&gt;"",$T201&lt;&gt;"",$T201&lt;$S201),"Vigencia incoherente",IF(AND($P201="Aprobado",OR($S201="",$T201="")),"Falta vigencia",IF(AND($P201="Aprobado",$S201&lt;&gt;"",$T201&lt;&gt;"",OR($G201&lt;$S201,$H201&gt;$T201)),"Rodaje fuera de vigencia",IF(AND($V201&lt;&gt;"",$W201&gt;$V201),"Pago superior a la previsión","Correcto"))))))))))</f>
        <v/>
      </c>
      <c r="AD201" s="16" t="n"/>
      <c r="AE201" s="17" t="n"/>
    </row>
    <row r="202">
      <c r="A202" s="16" t="n"/>
      <c r="B202" s="16" t="n"/>
      <c r="C202" s="16" t="n"/>
      <c r="D202" s="16" t="n"/>
      <c r="E202" s="16" t="n"/>
      <c r="F202" s="16" t="n"/>
      <c r="G202" s="17" t="n"/>
      <c r="H202" s="17" t="n"/>
      <c r="I202" s="17" t="n"/>
      <c r="J202" s="16" t="n"/>
      <c r="K202" s="16" t="n"/>
      <c r="L202" s="16" t="n"/>
      <c r="M202" s="17" t="n"/>
      <c r="N202" s="16" t="n"/>
      <c r="O202" s="17" t="n"/>
      <c r="P202" s="16" t="n"/>
      <c r="Q202" s="17" t="n"/>
      <c r="R202" s="16" t="n"/>
      <c r="S202" s="17" t="n"/>
      <c r="T202" s="17" t="n"/>
      <c r="U202" s="16" t="n"/>
      <c r="V202" s="18" t="n"/>
      <c r="W202" s="18" t="n"/>
      <c r="X202" s="19">
        <f>IF($A202="","",IF(OR($V202="",$V202=0),"No aplica",IF($W202="","Pendiente",IF($W202&gt;=$V202,"Pagada","Parcial"))))</f>
        <v/>
      </c>
      <c r="Y202" s="19">
        <f>IF($A202="","",IF(COUNTIFS(Documentación!$B$5:$B$304,$A202,Documentación!$D$5:$D$304,"Sí")=0,"Sin requisitos cargados",IF(COUNTIFS(Documentación!$B$5:$B$304,$A202,Documentación!$D$5:$D$304,"Sí",Documentación!$K$5:$K$304,"&lt;&gt;Validado")=0,"Completa","Pendiente")))</f>
        <v/>
      </c>
      <c r="Z202" s="20">
        <f>IF(OR($A202="",$G202=""),"",$G202-'Instrucciones'!$B$4)</f>
        <v/>
      </c>
      <c r="AA202" s="20">
        <f>IF(OR($A202="",$T202=""),"",$T202-'Instrucciones'!$B$4)</f>
        <v/>
      </c>
      <c r="AB202" s="19">
        <f>IF($A202="","",IF($AC202&lt;&gt;"Correcto","Revisar datos",IF($L202="Cancelada","Cancelado",IF($P202="Denegado","Denegado",IF(AND($P202="Aprobado",$T202&lt;&gt;"",$T202&lt;'Instrucciones'!$B$4,$H202&gt;='Instrucciones'!$B$4),"Permiso vencido",IF(AND($P202="Pendiente",$G202&lt;'Instrucciones'!$B$4,$H202&gt;='Instrucciones'!$B$4),"Rodaje sin aprobación",IF(AND($P202="Pendiente",$G202&gt;='Instrucciones'!$B$4,$Z202&lt;='Instrucciones'!$B$5),"Aprobación urgente",IF(AND($P202="Aprobado",$Y202="Pendiente"),"Documentación pendiente",IF(AND($P202="Aprobado",OR($X202="Pendiente",$X202="Parcial")),"Tasa pendiente",IF(AND($P202="Aprobado",$AA202&gt;=0,$AA202&lt;='Instrucciones'!$B$5),"Vence pronto",IF($H202&lt;'Instrucciones'!$B$4,"Rodaje finalizado","Sin alerta")))))))))))</f>
        <v/>
      </c>
      <c r="AC202" s="19">
        <f>IF($A202="","",IF(COUNTIF($A$5:$A$204,$A202)&gt;1,"ID duplicado",IF(OR($B202="",$C202="",$D202="",$G202="",$H202="",$L202="",$P202=""),"Faltan datos básicos",IF($H202&lt;$G202,"Fechas de rodaje incoherentes",IF(AND($I202&lt;&gt;"",$I202&gt;$G202),"Solicitud posterior al inicio",IF(AND($P202&lt;&gt;"Pendiente",$P202&lt;&gt;"",$Q202=""),"Falta fecha de decisión",IF(AND($P202="Pendiente",$Q202&lt;&gt;""),"Decisión y fecha incoherentes",IF(AND($S202&lt;&gt;"",$T202&lt;&gt;"",$T202&lt;$S202),"Vigencia incoherente",IF(AND($P202="Aprobado",OR($S202="",$T202="")),"Falta vigencia",IF(AND($P202="Aprobado",$S202&lt;&gt;"",$T202&lt;&gt;"",OR($G202&lt;$S202,$H202&gt;$T202)),"Rodaje fuera de vigencia",IF(AND($V202&lt;&gt;"",$W202&gt;$V202),"Pago superior a la previsión","Correcto"))))))))))</f>
        <v/>
      </c>
      <c r="AD202" s="16" t="n"/>
      <c r="AE202" s="17" t="n"/>
    </row>
    <row r="203">
      <c r="A203" s="16" t="n"/>
      <c r="B203" s="16" t="n"/>
      <c r="C203" s="16" t="n"/>
      <c r="D203" s="16" t="n"/>
      <c r="E203" s="16" t="n"/>
      <c r="F203" s="16" t="n"/>
      <c r="G203" s="17" t="n"/>
      <c r="H203" s="17" t="n"/>
      <c r="I203" s="17" t="n"/>
      <c r="J203" s="16" t="n"/>
      <c r="K203" s="16" t="n"/>
      <c r="L203" s="16" t="n"/>
      <c r="M203" s="17" t="n"/>
      <c r="N203" s="16" t="n"/>
      <c r="O203" s="17" t="n"/>
      <c r="P203" s="16" t="n"/>
      <c r="Q203" s="17" t="n"/>
      <c r="R203" s="16" t="n"/>
      <c r="S203" s="17" t="n"/>
      <c r="T203" s="17" t="n"/>
      <c r="U203" s="16" t="n"/>
      <c r="V203" s="18" t="n"/>
      <c r="W203" s="18" t="n"/>
      <c r="X203" s="19">
        <f>IF($A203="","",IF(OR($V203="",$V203=0),"No aplica",IF($W203="","Pendiente",IF($W203&gt;=$V203,"Pagada","Parcial"))))</f>
        <v/>
      </c>
      <c r="Y203" s="19">
        <f>IF($A203="","",IF(COUNTIFS(Documentación!$B$5:$B$304,$A203,Documentación!$D$5:$D$304,"Sí")=0,"Sin requisitos cargados",IF(COUNTIFS(Documentación!$B$5:$B$304,$A203,Documentación!$D$5:$D$304,"Sí",Documentación!$K$5:$K$304,"&lt;&gt;Validado")=0,"Completa","Pendiente")))</f>
        <v/>
      </c>
      <c r="Z203" s="20">
        <f>IF(OR($A203="",$G203=""),"",$G203-'Instrucciones'!$B$4)</f>
        <v/>
      </c>
      <c r="AA203" s="20">
        <f>IF(OR($A203="",$T203=""),"",$T203-'Instrucciones'!$B$4)</f>
        <v/>
      </c>
      <c r="AB203" s="19">
        <f>IF($A203="","",IF($AC203&lt;&gt;"Correcto","Revisar datos",IF($L203="Cancelada","Cancelado",IF($P203="Denegado","Denegado",IF(AND($P203="Aprobado",$T203&lt;&gt;"",$T203&lt;'Instrucciones'!$B$4,$H203&gt;='Instrucciones'!$B$4),"Permiso vencido",IF(AND($P203="Pendiente",$G203&lt;'Instrucciones'!$B$4,$H203&gt;='Instrucciones'!$B$4),"Rodaje sin aprobación",IF(AND($P203="Pendiente",$G203&gt;='Instrucciones'!$B$4,$Z203&lt;='Instrucciones'!$B$5),"Aprobación urgente",IF(AND($P203="Aprobado",$Y203="Pendiente"),"Documentación pendiente",IF(AND($P203="Aprobado",OR($X203="Pendiente",$X203="Parcial")),"Tasa pendiente",IF(AND($P203="Aprobado",$AA203&gt;=0,$AA203&lt;='Instrucciones'!$B$5),"Vence pronto",IF($H203&lt;'Instrucciones'!$B$4,"Rodaje finalizado","Sin alerta")))))))))))</f>
        <v/>
      </c>
      <c r="AC203" s="19">
        <f>IF($A203="","",IF(COUNTIF($A$5:$A$204,$A203)&gt;1,"ID duplicado",IF(OR($B203="",$C203="",$D203="",$G203="",$H203="",$L203="",$P203=""),"Faltan datos básicos",IF($H203&lt;$G203,"Fechas de rodaje incoherentes",IF(AND($I203&lt;&gt;"",$I203&gt;$G203),"Solicitud posterior al inicio",IF(AND($P203&lt;&gt;"Pendiente",$P203&lt;&gt;"",$Q203=""),"Falta fecha de decisión",IF(AND($P203="Pendiente",$Q203&lt;&gt;""),"Decisión y fecha incoherentes",IF(AND($S203&lt;&gt;"",$T203&lt;&gt;"",$T203&lt;$S203),"Vigencia incoherente",IF(AND($P203="Aprobado",OR($S203="",$T203="")),"Falta vigencia",IF(AND($P203="Aprobado",$S203&lt;&gt;"",$T203&lt;&gt;"",OR($G203&lt;$S203,$H203&gt;$T203)),"Rodaje fuera de vigencia",IF(AND($V203&lt;&gt;"",$W203&gt;$V203),"Pago superior a la previsión","Correcto"))))))))))</f>
        <v/>
      </c>
      <c r="AD203" s="16" t="n"/>
      <c r="AE203" s="17" t="n"/>
    </row>
    <row r="204">
      <c r="A204" s="16" t="n"/>
      <c r="B204" s="16" t="n"/>
      <c r="C204" s="16" t="n"/>
      <c r="D204" s="16" t="n"/>
      <c r="E204" s="16" t="n"/>
      <c r="F204" s="16" t="n"/>
      <c r="G204" s="17" t="n"/>
      <c r="H204" s="17" t="n"/>
      <c r="I204" s="17" t="n"/>
      <c r="J204" s="16" t="n"/>
      <c r="K204" s="16" t="n"/>
      <c r="L204" s="16" t="n"/>
      <c r="M204" s="17" t="n"/>
      <c r="N204" s="16" t="n"/>
      <c r="O204" s="17" t="n"/>
      <c r="P204" s="16" t="n"/>
      <c r="Q204" s="17" t="n"/>
      <c r="R204" s="16" t="n"/>
      <c r="S204" s="17" t="n"/>
      <c r="T204" s="17" t="n"/>
      <c r="U204" s="16" t="n"/>
      <c r="V204" s="18" t="n"/>
      <c r="W204" s="18" t="n"/>
      <c r="X204" s="19">
        <f>IF($A204="","",IF(OR($V204="",$V204=0),"No aplica",IF($W204="","Pendiente",IF($W204&gt;=$V204,"Pagada","Parcial"))))</f>
        <v/>
      </c>
      <c r="Y204" s="19">
        <f>IF($A204="","",IF(COUNTIFS(Documentación!$B$5:$B$304,$A204,Documentación!$D$5:$D$304,"Sí")=0,"Sin requisitos cargados",IF(COUNTIFS(Documentación!$B$5:$B$304,$A204,Documentación!$D$5:$D$304,"Sí",Documentación!$K$5:$K$304,"&lt;&gt;Validado")=0,"Completa","Pendiente")))</f>
        <v/>
      </c>
      <c r="Z204" s="20">
        <f>IF(OR($A204="",$G204=""),"",$G204-'Instrucciones'!$B$4)</f>
        <v/>
      </c>
      <c r="AA204" s="20">
        <f>IF(OR($A204="",$T204=""),"",$T204-'Instrucciones'!$B$4)</f>
        <v/>
      </c>
      <c r="AB204" s="19">
        <f>IF($A204="","",IF($AC204&lt;&gt;"Correcto","Revisar datos",IF($L204="Cancelada","Cancelado",IF($P204="Denegado","Denegado",IF(AND($P204="Aprobado",$T204&lt;&gt;"",$T204&lt;'Instrucciones'!$B$4,$H204&gt;='Instrucciones'!$B$4),"Permiso vencido",IF(AND($P204="Pendiente",$G204&lt;'Instrucciones'!$B$4,$H204&gt;='Instrucciones'!$B$4),"Rodaje sin aprobación",IF(AND($P204="Pendiente",$G204&gt;='Instrucciones'!$B$4,$Z204&lt;='Instrucciones'!$B$5),"Aprobación urgente",IF(AND($P204="Aprobado",$Y204="Pendiente"),"Documentación pendiente",IF(AND($P204="Aprobado",OR($X204="Pendiente",$X204="Parcial")),"Tasa pendiente",IF(AND($P204="Aprobado",$AA204&gt;=0,$AA204&lt;='Instrucciones'!$B$5),"Vence pronto",IF($H204&lt;'Instrucciones'!$B$4,"Rodaje finalizado","Sin alerta")))))))))))</f>
        <v/>
      </c>
      <c r="AC204" s="19">
        <f>IF($A204="","",IF(COUNTIF($A$5:$A$204,$A204)&gt;1,"ID duplicado",IF(OR($B204="",$C204="",$D204="",$G204="",$H204="",$L204="",$P204=""),"Faltan datos básicos",IF($H204&lt;$G204,"Fechas de rodaje incoherentes",IF(AND($I204&lt;&gt;"",$I204&gt;$G204),"Solicitud posterior al inicio",IF(AND($P204&lt;&gt;"Pendiente",$P204&lt;&gt;"",$Q204=""),"Falta fecha de decisión",IF(AND($P204="Pendiente",$Q204&lt;&gt;""),"Decisión y fecha incoherentes",IF(AND($S204&lt;&gt;"",$T204&lt;&gt;"",$T204&lt;$S204),"Vigencia incoherente",IF(AND($P204="Aprobado",OR($S204="",$T204="")),"Falta vigencia",IF(AND($P204="Aprobado",$S204&lt;&gt;"",$T204&lt;&gt;"",OR($G204&lt;$S204,$H204&gt;$T204)),"Rodaje fuera de vigencia",IF(AND($V204&lt;&gt;"",$W204&gt;$V204),"Pago superior a la previsión","Correcto"))))))))))</f>
        <v/>
      </c>
      <c r="AD204" s="16" t="n"/>
      <c r="AE204" s="17" t="n"/>
    </row>
  </sheetData>
  <autoFilter ref="A4:AE204"/>
  <mergeCells count="1">
    <mergeCell ref="A1:AE1"/>
  </mergeCells>
  <conditionalFormatting sqref="A5:AE204">
    <cfRule type="expression" priority="1" dxfId="0" stopIfTrue="1">
      <formula>$AB5="Denegado"</formula>
    </cfRule>
    <cfRule type="expression" priority="2" dxfId="1" stopIfTrue="1">
      <formula>$AB5="Rodaje sin aprobación"</formula>
    </cfRule>
    <cfRule type="expression" priority="3" dxfId="1" stopIfTrue="1">
      <formula>$AB5="Permiso vencido"</formula>
    </cfRule>
    <cfRule type="expression" priority="4" dxfId="2" stopIfTrue="1">
      <formula>$AB5="Revisar datos"</formula>
    </cfRule>
    <cfRule type="expression" priority="5" dxfId="3" stopIfTrue="1">
      <formula>$AB5="Aprobación urgente"</formula>
    </cfRule>
    <cfRule type="expression" priority="6" dxfId="4" stopIfTrue="1">
      <formula>$AB5="Documentación pendiente"</formula>
    </cfRule>
    <cfRule type="expression" priority="7" dxfId="4" stopIfTrue="1">
      <formula>$AB5="Tasa pendiente"</formula>
    </cfRule>
    <cfRule type="expression" priority="8" dxfId="5" stopIfTrue="1">
      <formula>$AB5="Vence pronto"</formula>
    </cfRule>
    <cfRule type="expression" priority="9" dxfId="6" stopIfTrue="1">
      <formula>$AB5="Sin alerta"</formula>
    </cfRule>
    <cfRule type="expression" priority="10" dxfId="7" stopIfTrue="1">
      <formula>OR($AB5="Cancelado",$AB5="Rodaje finalizado")</formula>
    </cfRule>
  </conditionalFormatting>
  <dataValidations count="6">
    <dataValidation sqref="E5:E204" showDropDown="0" showInputMessage="1" showErrorMessage="1" allowBlank="0" errorTitle="Valor no válido" error="Seleccione un valor incluido en el catálogo." promptTitle="Tipo de espacio" prompt="Seleccione una opción de la lista." type="list" errorStyle="stop">
      <formula1>='Instrucciones'!$H$4:$H$11</formula1>
    </dataValidation>
    <dataValidation sqref="K5:K204" showDropDown="0" showInputMessage="1" showErrorMessage="1" allowBlank="0" errorTitle="Valor no válido" error="Seleccione un valor incluido en el catálogo." promptTitle="Canal de seguimiento" prompt="Seleccione una opción de la lista." type="list" errorStyle="stop">
      <formula1>='Instrucciones'!$I$4:$I$8</formula1>
    </dataValidation>
    <dataValidation sqref="L5:L204" showDropDown="0" showInputMessage="1" showErrorMessage="1" allowBlank="0" errorTitle="Valor no válido" error="Seleccione un valor incluido en el catálogo." promptTitle="Estado de solicitud" prompt="Seleccione una opción de la lista." type="list" errorStyle="stop">
      <formula1>='Instrucciones'!$J$4:$J$10</formula1>
    </dataValidation>
    <dataValidation sqref="P5:P204" showDropDown="0" showInputMessage="1" showErrorMessage="1" allowBlank="0" errorTitle="Valor no válido" error="Seleccione un valor incluido en el catálogo." promptTitle="Decisión" prompt="Seleccione una opción de la lista." type="list" errorStyle="stop">
      <formula1>='Instrucciones'!$K$4:$K$7</formula1>
    </dataValidation>
    <dataValidation sqref="G5:I204 M5:M204 O5:O204 Q5:Q204 S5:T204 AE5:AE204" showDropDown="0" showInputMessage="0" showErrorMessage="1" allowBlank="0" errorTitle="Fecha no válida" error="Introduzca una fecha entre 01/01/2020 y 31/12/2040." type="date" errorStyle="stop" operator="between">
      <formula1>DATE(2020,1,1)</formula1>
      <formula2>DATE(2040,12,31)</formula2>
    </dataValidation>
    <dataValidation sqref="V5:W204" showDropDown="0" showInputMessage="0" showErrorMessage="1" allowBlank="0" errorTitle="Importe no válido" error="Introduzca un importe entre 0 y 1.000.000." type="decimal" errorStyle="stop" operator="between">
      <formula1>0</formula1>
      <formula2>1000000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32" customWidth="1" min="3" max="3"/>
    <col width="14" customWidth="1" min="4" max="4"/>
    <col width="18" customWidth="1" min="5" max="5"/>
    <col width="17" customWidth="1" min="6" max="6"/>
    <col width="14" customWidth="1" min="7" max="7"/>
    <col width="17" customWidth="1" min="8" max="8"/>
    <col width="38" customWidth="1" min="9" max="9"/>
    <col width="33" customWidth="1" min="10" max="10"/>
    <col width="25" customWidth="1" min="11" max="11"/>
  </cols>
  <sheetData>
    <row r="1" ht="28" customHeight="1">
      <c r="A1" s="1" t="inlineStr">
        <is>
          <t>DOCUMENTACIÓN DE LOS PERMISOS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5" t="n"/>
    </row>
    <row r="2" ht="24" customHeight="1">
      <c r="A2" s="2" t="inlineStr">
        <is>
          <t>Registre una fila por documento requerido. No adjunte archivos ni incluya enlaces externos.</t>
        </is>
      </c>
    </row>
    <row r="3"/>
    <row r="4" ht="42" customHeight="1">
      <c r="A4" s="6" t="inlineStr">
        <is>
          <t>ID documento</t>
        </is>
      </c>
      <c r="B4" s="6" t="inlineStr">
        <is>
          <t>ID permiso</t>
        </is>
      </c>
      <c r="C4" s="6" t="inlineStr">
        <is>
          <t>Tipo de documento</t>
        </is>
      </c>
      <c r="D4" s="6" t="inlineStr">
        <is>
          <t>Obligatorio</t>
        </is>
      </c>
      <c r="E4" s="6" t="inlineStr">
        <is>
          <t>Fecha solicitada</t>
        </is>
      </c>
      <c r="F4" s="6" t="inlineStr">
        <is>
          <t>Fecha recibida</t>
        </is>
      </c>
      <c r="G4" s="6" t="inlineStr">
        <is>
          <t>Revisado</t>
        </is>
      </c>
      <c r="H4" s="6" t="inlineStr">
        <is>
          <t>Vigencia hasta</t>
        </is>
      </c>
      <c r="I4" s="6" t="inlineStr">
        <is>
          <t>Ubicación interna</t>
        </is>
      </c>
      <c r="J4" s="6" t="inlineStr">
        <is>
          <t>Observaciones</t>
        </is>
      </c>
      <c r="K4" s="6" t="inlineStr">
        <is>
          <t>Estado</t>
        </is>
      </c>
    </row>
    <row r="5">
      <c r="A5" s="16" t="inlineStr">
        <is>
          <t>DOC-FIC-001</t>
        </is>
      </c>
      <c r="B5" s="16" t="inlineStr">
        <is>
          <t>PL-2026-001</t>
        </is>
      </c>
      <c r="C5" s="16" t="inlineStr">
        <is>
          <t>Solicitud</t>
        </is>
      </c>
      <c r="D5" s="16" t="inlineStr">
        <is>
          <t>Sí</t>
        </is>
      </c>
      <c r="E5" s="17" t="n">
        <v>46252</v>
      </c>
      <c r="F5" s="17" t="n">
        <v>46252</v>
      </c>
      <c r="G5" s="16" t="inlineStr">
        <is>
          <t>Sí</t>
        </is>
      </c>
      <c r="H5" s="17" t="n"/>
      <c r="I5" s="16" t="inlineStr">
        <is>
          <t>Producción/Permisos/PL-2026-001</t>
        </is>
      </c>
      <c r="J5" s="16" t="inlineStr">
        <is>
          <t>Copia de solicitud ficticia</t>
        </is>
      </c>
      <c r="K5" s="19">
        <f>IF($A5="","",IF(OR($B5="",$C5="",$D5=""),"Revisar datos",IF($D5="No",IF(AND($F5&lt;&gt;"",$G5="Sí"),"Validado","Opcional"),IF($F5="","Pendiente de recepción",IF($G5&lt;&gt;"Sí","Pendiente de revisión",IF(AND($H5&lt;&gt;"",$H5&lt;'Instrucciones'!$B$4),"Caducado","Validado"))))))</f>
        <v/>
      </c>
    </row>
    <row r="6">
      <c r="A6" s="16" t="inlineStr">
        <is>
          <t>DOC-FIC-002</t>
        </is>
      </c>
      <c r="B6" s="16" t="inlineStr">
        <is>
          <t>PL-2026-001</t>
        </is>
      </c>
      <c r="C6" s="16" t="inlineStr">
        <is>
          <t>Seguro de responsabilidad civil</t>
        </is>
      </c>
      <c r="D6" s="16" t="inlineStr">
        <is>
          <t>Sí</t>
        </is>
      </c>
      <c r="E6" s="17" t="n">
        <v>46252</v>
      </c>
      <c r="F6" s="17" t="n">
        <v>46253</v>
      </c>
      <c r="G6" s="16" t="inlineStr">
        <is>
          <t>Sí</t>
        </is>
      </c>
      <c r="H6" s="17" t="n">
        <v>46387</v>
      </c>
      <c r="I6" s="16" t="inlineStr">
        <is>
          <t>Producción/Seguros/2026</t>
        </is>
      </c>
      <c r="J6" s="16" t="n"/>
      <c r="K6" s="19">
        <f>IF($A6="","",IF(OR($B6="",$C6="",$D6=""),"Revisar datos",IF($D6="No",IF(AND($F6&lt;&gt;"",$G6="Sí"),"Validado","Opcional"),IF($F6="","Pendiente de recepción",IF($G6&lt;&gt;"Sí","Pendiente de revisión",IF(AND($H6&lt;&gt;"",$H6&lt;'Instrucciones'!$B$4),"Caducado","Validado"))))))</f>
        <v/>
      </c>
    </row>
    <row r="7">
      <c r="A7" s="16" t="inlineStr">
        <is>
          <t>DOC-FIC-003</t>
        </is>
      </c>
      <c r="B7" s="16" t="inlineStr">
        <is>
          <t>PL-2026-002</t>
        </is>
      </c>
      <c r="C7" s="16" t="inlineStr">
        <is>
          <t>Autorización de propiedad</t>
        </is>
      </c>
      <c r="D7" s="16" t="inlineStr">
        <is>
          <t>Sí</t>
        </is>
      </c>
      <c r="E7" s="17" t="n">
        <v>46259</v>
      </c>
      <c r="F7" s="17" t="n">
        <v>46267</v>
      </c>
      <c r="G7" s="16" t="inlineStr">
        <is>
          <t>Sí</t>
        </is>
      </c>
      <c r="H7" s="17" t="n">
        <v>46288</v>
      </c>
      <c r="I7" s="16" t="inlineStr">
        <is>
          <t>Producción/Permisos/PL-2026-002</t>
        </is>
      </c>
      <c r="J7" s="16" t="n"/>
      <c r="K7" s="19">
        <f>IF($A7="","",IF(OR($B7="",$C7="",$D7=""),"Revisar datos",IF($D7="No",IF(AND($F7&lt;&gt;"",$G7="Sí"),"Validado","Opcional"),IF($F7="","Pendiente de recepción",IF($G7&lt;&gt;"Sí","Pendiente de revisión",IF(AND($H7&lt;&gt;"",$H7&lt;'Instrucciones'!$B$4),"Caducado","Validado"))))))</f>
        <v/>
      </c>
    </row>
    <row r="8">
      <c r="A8" s="16" t="inlineStr">
        <is>
          <t>DOC-FIC-004</t>
        </is>
      </c>
      <c r="B8" s="16" t="inlineStr">
        <is>
          <t>PL-2026-003</t>
        </is>
      </c>
      <c r="C8" s="16" t="inlineStr">
        <is>
          <t>Plano de ocupación</t>
        </is>
      </c>
      <c r="D8" s="16" t="inlineStr">
        <is>
          <t>Sí</t>
        </is>
      </c>
      <c r="E8" s="17" t="n">
        <v>46266</v>
      </c>
      <c r="F8" s="17" t="n"/>
      <c r="G8" s="16" t="inlineStr">
        <is>
          <t>No</t>
        </is>
      </c>
      <c r="H8" s="17" t="n"/>
      <c r="I8" s="16" t="inlineStr">
        <is>
          <t>Producción/Permisos/PL-2026-003</t>
        </is>
      </c>
      <c r="J8" s="16" t="inlineStr">
        <is>
          <t>Pendiente de preparar</t>
        </is>
      </c>
      <c r="K8" s="19">
        <f>IF($A8="","",IF(OR($B8="",$C8="",$D8=""),"Revisar datos",IF($D8="No",IF(AND($F8&lt;&gt;"",$G8="Sí"),"Validado","Opcional"),IF($F8="","Pendiente de recepción",IF($G8&lt;&gt;"Sí","Pendiente de revisión",IF(AND($H8&lt;&gt;"",$H8&lt;'Instrucciones'!$B$4),"Caducado","Validado"))))))</f>
        <v/>
      </c>
    </row>
    <row r="9">
      <c r="A9" s="16" t="inlineStr">
        <is>
          <t>DOC-FIC-005</t>
        </is>
      </c>
      <c r="B9" s="16" t="inlineStr">
        <is>
          <t>PL-2026-004</t>
        </is>
      </c>
      <c r="C9" s="16" t="inlineStr">
        <is>
          <t>Resolución o permiso</t>
        </is>
      </c>
      <c r="D9" s="16" t="inlineStr">
        <is>
          <t>Sí</t>
        </is>
      </c>
      <c r="E9" s="17" t="n">
        <v>46244</v>
      </c>
      <c r="F9" s="17" t="n">
        <v>46263</v>
      </c>
      <c r="G9" s="16" t="inlineStr">
        <is>
          <t>Sí</t>
        </is>
      </c>
      <c r="H9" s="17" t="n">
        <v>46270</v>
      </c>
      <c r="I9" s="16" t="inlineStr">
        <is>
          <t>Producción/Permisos/PL-2026-004</t>
        </is>
      </c>
      <c r="J9" s="16" t="n"/>
      <c r="K9" s="19">
        <f>IF($A9="","",IF(OR($B9="",$C9="",$D9=""),"Revisar datos",IF($D9="No",IF(AND($F9&lt;&gt;"",$G9="Sí"),"Validado","Opcional"),IF($F9="","Pendiente de recepción",IF($G9&lt;&gt;"Sí","Pendiente de revisión",IF(AND($H9&lt;&gt;"",$H9&lt;'Instrucciones'!$B$4),"Caducado","Validado"))))))</f>
        <v/>
      </c>
    </row>
    <row r="10">
      <c r="A10" s="16" t="inlineStr">
        <is>
          <t>DOC-FIC-006</t>
        </is>
      </c>
      <c r="B10" s="16" t="inlineStr">
        <is>
          <t>PL-2026-006</t>
        </is>
      </c>
      <c r="C10" s="16" t="inlineStr">
        <is>
          <t>Plan de seguridad</t>
        </is>
      </c>
      <c r="D10" s="16" t="inlineStr">
        <is>
          <t>Sí</t>
        </is>
      </c>
      <c r="E10" s="17" t="n">
        <v>46268</v>
      </c>
      <c r="F10" s="17" t="n">
        <v>46268</v>
      </c>
      <c r="G10" s="16" t="inlineStr">
        <is>
          <t>No</t>
        </is>
      </c>
      <c r="H10" s="17" t="n"/>
      <c r="I10" s="16" t="inlineStr">
        <is>
          <t>Producción/Permisos/PL-2026-006</t>
        </is>
      </c>
      <c r="J10" s="16" t="inlineStr">
        <is>
          <t>Pendiente de revisión</t>
        </is>
      </c>
      <c r="K10" s="19">
        <f>IF($A10="","",IF(OR($B10="",$C10="",$D10=""),"Revisar datos",IF($D10="No",IF(AND($F10&lt;&gt;"",$G10="Sí"),"Validado","Opcional"),IF($F10="","Pendiente de recepción",IF($G10&lt;&gt;"Sí","Pendiente de revisión",IF(AND($H10&lt;&gt;"",$H10&lt;'Instrucciones'!$B$4),"Caducado","Validado"))))))</f>
        <v/>
      </c>
    </row>
    <row r="11">
      <c r="A11" s="16" t="inlineStr">
        <is>
          <t>DOC-FIC-007</t>
        </is>
      </c>
      <c r="B11" s="16" t="inlineStr">
        <is>
          <t>PL-2026-007</t>
        </is>
      </c>
      <c r="C11" s="16" t="inlineStr">
        <is>
          <t>Justificante de pago</t>
        </is>
      </c>
      <c r="D11" s="16" t="inlineStr">
        <is>
          <t>Sí</t>
        </is>
      </c>
      <c r="E11" s="17" t="n">
        <v>46264</v>
      </c>
      <c r="F11" s="17" t="n">
        <v>46264</v>
      </c>
      <c r="G11" s="16" t="inlineStr">
        <is>
          <t>Sí</t>
        </is>
      </c>
      <c r="H11" s="17" t="n"/>
      <c r="I11" s="16" t="inlineStr">
        <is>
          <t>Producción/Permisos/PL-2026-007</t>
        </is>
      </c>
      <c r="J11" s="16" t="inlineStr">
        <is>
          <t>Justificante parcial</t>
        </is>
      </c>
      <c r="K11" s="19">
        <f>IF($A11="","",IF(OR($B11="",$C11="",$D11=""),"Revisar datos",IF($D11="No",IF(AND($F11&lt;&gt;"",$G11="Sí"),"Validado","Opcional"),IF($F11="","Pendiente de recepción",IF($G11&lt;&gt;"Sí","Pendiente de revisión",IF(AND($H11&lt;&gt;"",$H11&lt;'Instrucciones'!$B$4),"Caducado","Validado"))))))</f>
        <v/>
      </c>
    </row>
    <row r="12">
      <c r="A12" s="16" t="inlineStr">
        <is>
          <t>DOC-FIC-008</t>
        </is>
      </c>
      <c r="B12" s="16" t="inlineStr">
        <is>
          <t>PL-2026-008</t>
        </is>
      </c>
      <c r="C12" s="16" t="inlineStr">
        <is>
          <t>Plan de rodaje</t>
        </is>
      </c>
      <c r="D12" s="16" t="inlineStr">
        <is>
          <t>Sí</t>
        </is>
      </c>
      <c r="E12" s="17" t="n">
        <v>46262</v>
      </c>
      <c r="F12" s="17" t="n">
        <v>46263</v>
      </c>
      <c r="G12" s="16" t="inlineStr">
        <is>
          <t>Sí</t>
        </is>
      </c>
      <c r="H12" s="17" t="n"/>
      <c r="I12" s="16" t="inlineStr">
        <is>
          <t>Producción/Permisos/PL-2026-008</t>
        </is>
      </c>
      <c r="J12" s="16" t="n"/>
      <c r="K12" s="19">
        <f>IF($A12="","",IF(OR($B12="",$C12="",$D12=""),"Revisar datos",IF($D12="No",IF(AND($F12&lt;&gt;"",$G12="Sí"),"Validado","Opcional"),IF($F12="","Pendiente de recepción",IF($G12&lt;&gt;"Sí","Pendiente de revisión",IF(AND($H12&lt;&gt;"",$H12&lt;'Instrucciones'!$B$4),"Caducado","Validado"))))))</f>
        <v/>
      </c>
    </row>
    <row r="13">
      <c r="A13" s="16" t="inlineStr">
        <is>
          <t>DOC-FIC-009</t>
        </is>
      </c>
      <c r="B13" s="16" t="inlineStr">
        <is>
          <t>PL-2026-009</t>
        </is>
      </c>
      <c r="C13" s="16" t="inlineStr">
        <is>
          <t>Seguro de responsabilidad civil</t>
        </is>
      </c>
      <c r="D13" s="16" t="inlineStr">
        <is>
          <t>Sí</t>
        </is>
      </c>
      <c r="E13" s="17" t="n">
        <v>46253</v>
      </c>
      <c r="F13" s="17" t="n">
        <v>46254</v>
      </c>
      <c r="G13" s="16" t="inlineStr">
        <is>
          <t>Sí</t>
        </is>
      </c>
      <c r="H13" s="17" t="n">
        <v>46295</v>
      </c>
      <c r="I13" s="16" t="inlineStr">
        <is>
          <t>Producción/Seguros/2026</t>
        </is>
      </c>
      <c r="J13" s="16" t="inlineStr">
        <is>
          <t>Vence antes del rodaje</t>
        </is>
      </c>
      <c r="K13" s="19">
        <f>IF($A13="","",IF(OR($B13="",$C13="",$D13=""),"Revisar datos",IF($D13="No",IF(AND($F13&lt;&gt;"",$G13="Sí"),"Validado","Opcional"),IF($F13="","Pendiente de recepción",IF($G13&lt;&gt;"Sí","Pendiente de revisión",IF(AND($H13&lt;&gt;"",$H13&lt;'Instrucciones'!$B$4),"Caducado","Validado"))))))</f>
        <v/>
      </c>
    </row>
    <row r="14">
      <c r="A14" s="16" t="inlineStr">
        <is>
          <t>DOC-FIC-010</t>
        </is>
      </c>
      <c r="B14" s="16" t="inlineStr">
        <is>
          <t>PL-2026-010</t>
        </is>
      </c>
      <c r="C14" s="16" t="inlineStr">
        <is>
          <t>Resolución o permiso</t>
        </is>
      </c>
      <c r="D14" s="16" t="inlineStr">
        <is>
          <t>Sí</t>
        </is>
      </c>
      <c r="E14" s="17" t="n">
        <v>46256</v>
      </c>
      <c r="F14" s="17" t="n">
        <v>46262</v>
      </c>
      <c r="G14" s="16" t="inlineStr">
        <is>
          <t>Sí</t>
        </is>
      </c>
      <c r="H14" s="17" t="n">
        <v>46275</v>
      </c>
      <c r="I14" s="16" t="inlineStr">
        <is>
          <t>Producción/Permisos/PL-2026-010</t>
        </is>
      </c>
      <c r="J14" s="16" t="inlineStr">
        <is>
          <t>Vigencia insuficiente para la fecha prevista</t>
        </is>
      </c>
      <c r="K14" s="19">
        <f>IF($A14="","",IF(OR($B14="",$C14="",$D14=""),"Revisar datos",IF($D14="No",IF(AND($F14&lt;&gt;"",$G14="Sí"),"Validado","Opcional"),IF($F14="","Pendiente de recepción",IF($G14&lt;&gt;"Sí","Pendiente de revisión",IF(AND($H14&lt;&gt;"",$H14&lt;'Instrucciones'!$B$4),"Caducado","Validado"))))))</f>
        <v/>
      </c>
    </row>
    <row r="15">
      <c r="A15" s="16" t="n"/>
      <c r="B15" s="16" t="n"/>
      <c r="C15" s="16" t="n"/>
      <c r="D15" s="16" t="n"/>
      <c r="E15" s="17" t="n"/>
      <c r="F15" s="17" t="n"/>
      <c r="G15" s="16" t="n"/>
      <c r="H15" s="17" t="n"/>
      <c r="I15" s="16" t="n"/>
      <c r="J15" s="16" t="n"/>
      <c r="K15" s="19">
        <f>IF($A15="","",IF(OR($B15="",$C15="",$D15=""),"Revisar datos",IF($D15="No",IF(AND($F15&lt;&gt;"",$G15="Sí"),"Validado","Opcional"),IF($F15="","Pendiente de recepción",IF($G15&lt;&gt;"Sí","Pendiente de revisión",IF(AND($H15&lt;&gt;"",$H15&lt;'Instrucciones'!$B$4),"Caducado","Validado"))))))</f>
        <v/>
      </c>
    </row>
    <row r="16">
      <c r="A16" s="16" t="n"/>
      <c r="B16" s="16" t="n"/>
      <c r="C16" s="16" t="n"/>
      <c r="D16" s="16" t="n"/>
      <c r="E16" s="17" t="n"/>
      <c r="F16" s="17" t="n"/>
      <c r="G16" s="16" t="n"/>
      <c r="H16" s="17" t="n"/>
      <c r="I16" s="16" t="n"/>
      <c r="J16" s="16" t="n"/>
      <c r="K16" s="19">
        <f>IF($A16="","",IF(OR($B16="",$C16="",$D16=""),"Revisar datos",IF($D16="No",IF(AND($F16&lt;&gt;"",$G16="Sí"),"Validado","Opcional"),IF($F16="","Pendiente de recepción",IF($G16&lt;&gt;"Sí","Pendiente de revisión",IF(AND($H16&lt;&gt;"",$H16&lt;'Instrucciones'!$B$4),"Caducado","Validado"))))))</f>
        <v/>
      </c>
    </row>
    <row r="17">
      <c r="A17" s="16" t="n"/>
      <c r="B17" s="16" t="n"/>
      <c r="C17" s="16" t="n"/>
      <c r="D17" s="16" t="n"/>
      <c r="E17" s="17" t="n"/>
      <c r="F17" s="17" t="n"/>
      <c r="G17" s="16" t="n"/>
      <c r="H17" s="17" t="n"/>
      <c r="I17" s="16" t="n"/>
      <c r="J17" s="16" t="n"/>
      <c r="K17" s="19">
        <f>IF($A17="","",IF(OR($B17="",$C17="",$D17=""),"Revisar datos",IF($D17="No",IF(AND($F17&lt;&gt;"",$G17="Sí"),"Validado","Opcional"),IF($F17="","Pendiente de recepción",IF($G17&lt;&gt;"Sí","Pendiente de revisión",IF(AND($H17&lt;&gt;"",$H17&lt;'Instrucciones'!$B$4),"Caducado","Validado"))))))</f>
        <v/>
      </c>
    </row>
    <row r="18">
      <c r="A18" s="16" t="n"/>
      <c r="B18" s="16" t="n"/>
      <c r="C18" s="16" t="n"/>
      <c r="D18" s="16" t="n"/>
      <c r="E18" s="17" t="n"/>
      <c r="F18" s="17" t="n"/>
      <c r="G18" s="16" t="n"/>
      <c r="H18" s="17" t="n"/>
      <c r="I18" s="16" t="n"/>
      <c r="J18" s="16" t="n"/>
      <c r="K18" s="19">
        <f>IF($A18="","",IF(OR($B18="",$C18="",$D18=""),"Revisar datos",IF($D18="No",IF(AND($F18&lt;&gt;"",$G18="Sí"),"Validado","Opcional"),IF($F18="","Pendiente de recepción",IF($G18&lt;&gt;"Sí","Pendiente de revisión",IF(AND($H18&lt;&gt;"",$H18&lt;'Instrucciones'!$B$4),"Caducado","Validado"))))))</f>
        <v/>
      </c>
    </row>
    <row r="19">
      <c r="A19" s="16" t="n"/>
      <c r="B19" s="16" t="n"/>
      <c r="C19" s="16" t="n"/>
      <c r="D19" s="16" t="n"/>
      <c r="E19" s="17" t="n"/>
      <c r="F19" s="17" t="n"/>
      <c r="G19" s="16" t="n"/>
      <c r="H19" s="17" t="n"/>
      <c r="I19" s="16" t="n"/>
      <c r="J19" s="16" t="n"/>
      <c r="K19" s="19">
        <f>IF($A19="","",IF(OR($B19="",$C19="",$D19=""),"Revisar datos",IF($D19="No",IF(AND($F19&lt;&gt;"",$G19="Sí"),"Validado","Opcional"),IF($F19="","Pendiente de recepción",IF($G19&lt;&gt;"Sí","Pendiente de revisión",IF(AND($H19&lt;&gt;"",$H19&lt;'Instrucciones'!$B$4),"Caducado","Validado"))))))</f>
        <v/>
      </c>
    </row>
    <row r="20">
      <c r="A20" s="16" t="n"/>
      <c r="B20" s="16" t="n"/>
      <c r="C20" s="16" t="n"/>
      <c r="D20" s="16" t="n"/>
      <c r="E20" s="17" t="n"/>
      <c r="F20" s="17" t="n"/>
      <c r="G20" s="16" t="n"/>
      <c r="H20" s="17" t="n"/>
      <c r="I20" s="16" t="n"/>
      <c r="J20" s="16" t="n"/>
      <c r="K20" s="19">
        <f>IF($A20="","",IF(OR($B20="",$C20="",$D20=""),"Revisar datos",IF($D20="No",IF(AND($F20&lt;&gt;"",$G20="Sí"),"Validado","Opcional"),IF($F20="","Pendiente de recepción",IF($G20&lt;&gt;"Sí","Pendiente de revisión",IF(AND($H20&lt;&gt;"",$H20&lt;'Instrucciones'!$B$4),"Caducado","Validado"))))))</f>
        <v/>
      </c>
    </row>
    <row r="21">
      <c r="A21" s="16" t="n"/>
      <c r="B21" s="16" t="n"/>
      <c r="C21" s="16" t="n"/>
      <c r="D21" s="16" t="n"/>
      <c r="E21" s="17" t="n"/>
      <c r="F21" s="17" t="n"/>
      <c r="G21" s="16" t="n"/>
      <c r="H21" s="17" t="n"/>
      <c r="I21" s="16" t="n"/>
      <c r="J21" s="16" t="n"/>
      <c r="K21" s="19">
        <f>IF($A21="","",IF(OR($B21="",$C21="",$D21=""),"Revisar datos",IF($D21="No",IF(AND($F21&lt;&gt;"",$G21="Sí"),"Validado","Opcional"),IF($F21="","Pendiente de recepción",IF($G21&lt;&gt;"Sí","Pendiente de revisión",IF(AND($H21&lt;&gt;"",$H21&lt;'Instrucciones'!$B$4),"Caducado","Validado"))))))</f>
        <v/>
      </c>
    </row>
    <row r="22">
      <c r="A22" s="16" t="n"/>
      <c r="B22" s="16" t="n"/>
      <c r="C22" s="16" t="n"/>
      <c r="D22" s="16" t="n"/>
      <c r="E22" s="17" t="n"/>
      <c r="F22" s="17" t="n"/>
      <c r="G22" s="16" t="n"/>
      <c r="H22" s="17" t="n"/>
      <c r="I22" s="16" t="n"/>
      <c r="J22" s="16" t="n"/>
      <c r="K22" s="19">
        <f>IF($A22="","",IF(OR($B22="",$C22="",$D22=""),"Revisar datos",IF($D22="No",IF(AND($F22&lt;&gt;"",$G22="Sí"),"Validado","Opcional"),IF($F22="","Pendiente de recepción",IF($G22&lt;&gt;"Sí","Pendiente de revisión",IF(AND($H22&lt;&gt;"",$H22&lt;'Instrucciones'!$B$4),"Caducado","Validado"))))))</f>
        <v/>
      </c>
    </row>
    <row r="23">
      <c r="A23" s="16" t="n"/>
      <c r="B23" s="16" t="n"/>
      <c r="C23" s="16" t="n"/>
      <c r="D23" s="16" t="n"/>
      <c r="E23" s="17" t="n"/>
      <c r="F23" s="17" t="n"/>
      <c r="G23" s="16" t="n"/>
      <c r="H23" s="17" t="n"/>
      <c r="I23" s="16" t="n"/>
      <c r="J23" s="16" t="n"/>
      <c r="K23" s="19">
        <f>IF($A23="","",IF(OR($B23="",$C23="",$D23=""),"Revisar datos",IF($D23="No",IF(AND($F23&lt;&gt;"",$G23="Sí"),"Validado","Opcional"),IF($F23="","Pendiente de recepción",IF($G23&lt;&gt;"Sí","Pendiente de revisión",IF(AND($H23&lt;&gt;"",$H23&lt;'Instrucciones'!$B$4),"Caducado","Validado"))))))</f>
        <v/>
      </c>
    </row>
    <row r="24">
      <c r="A24" s="16" t="n"/>
      <c r="B24" s="16" t="n"/>
      <c r="C24" s="16" t="n"/>
      <c r="D24" s="16" t="n"/>
      <c r="E24" s="17" t="n"/>
      <c r="F24" s="17" t="n"/>
      <c r="G24" s="16" t="n"/>
      <c r="H24" s="17" t="n"/>
      <c r="I24" s="16" t="n"/>
      <c r="J24" s="16" t="n"/>
      <c r="K24" s="19">
        <f>IF($A24="","",IF(OR($B24="",$C24="",$D24=""),"Revisar datos",IF($D24="No",IF(AND($F24&lt;&gt;"",$G24="Sí"),"Validado","Opcional"),IF($F24="","Pendiente de recepción",IF($G24&lt;&gt;"Sí","Pendiente de revisión",IF(AND($H24&lt;&gt;"",$H24&lt;'Instrucciones'!$B$4),"Caducado","Validado"))))))</f>
        <v/>
      </c>
    </row>
    <row r="25">
      <c r="A25" s="16" t="n"/>
      <c r="B25" s="16" t="n"/>
      <c r="C25" s="16" t="n"/>
      <c r="D25" s="16" t="n"/>
      <c r="E25" s="17" t="n"/>
      <c r="F25" s="17" t="n"/>
      <c r="G25" s="16" t="n"/>
      <c r="H25" s="17" t="n"/>
      <c r="I25" s="16" t="n"/>
      <c r="J25" s="16" t="n"/>
      <c r="K25" s="19">
        <f>IF($A25="","",IF(OR($B25="",$C25="",$D25=""),"Revisar datos",IF($D25="No",IF(AND($F25&lt;&gt;"",$G25="Sí"),"Validado","Opcional"),IF($F25="","Pendiente de recepción",IF($G25&lt;&gt;"Sí","Pendiente de revisión",IF(AND($H25&lt;&gt;"",$H25&lt;'Instrucciones'!$B$4),"Caducado","Validado"))))))</f>
        <v/>
      </c>
    </row>
    <row r="26">
      <c r="A26" s="16" t="n"/>
      <c r="B26" s="16" t="n"/>
      <c r="C26" s="16" t="n"/>
      <c r="D26" s="16" t="n"/>
      <c r="E26" s="17" t="n"/>
      <c r="F26" s="17" t="n"/>
      <c r="G26" s="16" t="n"/>
      <c r="H26" s="17" t="n"/>
      <c r="I26" s="16" t="n"/>
      <c r="J26" s="16" t="n"/>
      <c r="K26" s="19">
        <f>IF($A26="","",IF(OR($B26="",$C26="",$D26=""),"Revisar datos",IF($D26="No",IF(AND($F26&lt;&gt;"",$G26="Sí"),"Validado","Opcional"),IF($F26="","Pendiente de recepción",IF($G26&lt;&gt;"Sí","Pendiente de revisión",IF(AND($H26&lt;&gt;"",$H26&lt;'Instrucciones'!$B$4),"Caducado","Validado"))))))</f>
        <v/>
      </c>
    </row>
    <row r="27">
      <c r="A27" s="16" t="n"/>
      <c r="B27" s="16" t="n"/>
      <c r="C27" s="16" t="n"/>
      <c r="D27" s="16" t="n"/>
      <c r="E27" s="17" t="n"/>
      <c r="F27" s="17" t="n"/>
      <c r="G27" s="16" t="n"/>
      <c r="H27" s="17" t="n"/>
      <c r="I27" s="16" t="n"/>
      <c r="J27" s="16" t="n"/>
      <c r="K27" s="19">
        <f>IF($A27="","",IF(OR($B27="",$C27="",$D27=""),"Revisar datos",IF($D27="No",IF(AND($F27&lt;&gt;"",$G27="Sí"),"Validado","Opcional"),IF($F27="","Pendiente de recepción",IF($G27&lt;&gt;"Sí","Pendiente de revisión",IF(AND($H27&lt;&gt;"",$H27&lt;'Instrucciones'!$B$4),"Caducado","Validado"))))))</f>
        <v/>
      </c>
    </row>
    <row r="28">
      <c r="A28" s="16" t="n"/>
      <c r="B28" s="16" t="n"/>
      <c r="C28" s="16" t="n"/>
      <c r="D28" s="16" t="n"/>
      <c r="E28" s="17" t="n"/>
      <c r="F28" s="17" t="n"/>
      <c r="G28" s="16" t="n"/>
      <c r="H28" s="17" t="n"/>
      <c r="I28" s="16" t="n"/>
      <c r="J28" s="16" t="n"/>
      <c r="K28" s="19">
        <f>IF($A28="","",IF(OR($B28="",$C28="",$D28=""),"Revisar datos",IF($D28="No",IF(AND($F28&lt;&gt;"",$G28="Sí"),"Validado","Opcional"),IF($F28="","Pendiente de recepción",IF($G28&lt;&gt;"Sí","Pendiente de revisión",IF(AND($H28&lt;&gt;"",$H28&lt;'Instrucciones'!$B$4),"Caducado","Validado"))))))</f>
        <v/>
      </c>
    </row>
    <row r="29">
      <c r="A29" s="16" t="n"/>
      <c r="B29" s="16" t="n"/>
      <c r="C29" s="16" t="n"/>
      <c r="D29" s="16" t="n"/>
      <c r="E29" s="17" t="n"/>
      <c r="F29" s="17" t="n"/>
      <c r="G29" s="16" t="n"/>
      <c r="H29" s="17" t="n"/>
      <c r="I29" s="16" t="n"/>
      <c r="J29" s="16" t="n"/>
      <c r="K29" s="19">
        <f>IF($A29="","",IF(OR($B29="",$C29="",$D29=""),"Revisar datos",IF($D29="No",IF(AND($F29&lt;&gt;"",$G29="Sí"),"Validado","Opcional"),IF($F29="","Pendiente de recepción",IF($G29&lt;&gt;"Sí","Pendiente de revisión",IF(AND($H29&lt;&gt;"",$H29&lt;'Instrucciones'!$B$4),"Caducado","Validado"))))))</f>
        <v/>
      </c>
    </row>
    <row r="30">
      <c r="A30" s="16" t="n"/>
      <c r="B30" s="16" t="n"/>
      <c r="C30" s="16" t="n"/>
      <c r="D30" s="16" t="n"/>
      <c r="E30" s="17" t="n"/>
      <c r="F30" s="17" t="n"/>
      <c r="G30" s="16" t="n"/>
      <c r="H30" s="17" t="n"/>
      <c r="I30" s="16" t="n"/>
      <c r="J30" s="16" t="n"/>
      <c r="K30" s="19">
        <f>IF($A30="","",IF(OR($B30="",$C30="",$D30=""),"Revisar datos",IF($D30="No",IF(AND($F30&lt;&gt;"",$G30="Sí"),"Validado","Opcional"),IF($F30="","Pendiente de recepción",IF($G30&lt;&gt;"Sí","Pendiente de revisión",IF(AND($H30&lt;&gt;"",$H30&lt;'Instrucciones'!$B$4),"Caducado","Validado"))))))</f>
        <v/>
      </c>
    </row>
    <row r="31">
      <c r="A31" s="16" t="n"/>
      <c r="B31" s="16" t="n"/>
      <c r="C31" s="16" t="n"/>
      <c r="D31" s="16" t="n"/>
      <c r="E31" s="17" t="n"/>
      <c r="F31" s="17" t="n"/>
      <c r="G31" s="16" t="n"/>
      <c r="H31" s="17" t="n"/>
      <c r="I31" s="16" t="n"/>
      <c r="J31" s="16" t="n"/>
      <c r="K31" s="19">
        <f>IF($A31="","",IF(OR($B31="",$C31="",$D31=""),"Revisar datos",IF($D31="No",IF(AND($F31&lt;&gt;"",$G31="Sí"),"Validado","Opcional"),IF($F31="","Pendiente de recepción",IF($G31&lt;&gt;"Sí","Pendiente de revisión",IF(AND($H31&lt;&gt;"",$H31&lt;'Instrucciones'!$B$4),"Caducado","Validado"))))))</f>
        <v/>
      </c>
    </row>
    <row r="32">
      <c r="A32" s="16" t="n"/>
      <c r="B32" s="16" t="n"/>
      <c r="C32" s="16" t="n"/>
      <c r="D32" s="16" t="n"/>
      <c r="E32" s="17" t="n"/>
      <c r="F32" s="17" t="n"/>
      <c r="G32" s="16" t="n"/>
      <c r="H32" s="17" t="n"/>
      <c r="I32" s="16" t="n"/>
      <c r="J32" s="16" t="n"/>
      <c r="K32" s="19">
        <f>IF($A32="","",IF(OR($B32="",$C32="",$D32=""),"Revisar datos",IF($D32="No",IF(AND($F32&lt;&gt;"",$G32="Sí"),"Validado","Opcional"),IF($F32="","Pendiente de recepción",IF($G32&lt;&gt;"Sí","Pendiente de revisión",IF(AND($H32&lt;&gt;"",$H32&lt;'Instrucciones'!$B$4),"Caducado","Validado"))))))</f>
        <v/>
      </c>
    </row>
    <row r="33">
      <c r="A33" s="16" t="n"/>
      <c r="B33" s="16" t="n"/>
      <c r="C33" s="16" t="n"/>
      <c r="D33" s="16" t="n"/>
      <c r="E33" s="17" t="n"/>
      <c r="F33" s="17" t="n"/>
      <c r="G33" s="16" t="n"/>
      <c r="H33" s="17" t="n"/>
      <c r="I33" s="16" t="n"/>
      <c r="J33" s="16" t="n"/>
      <c r="K33" s="19">
        <f>IF($A33="","",IF(OR($B33="",$C33="",$D33=""),"Revisar datos",IF($D33="No",IF(AND($F33&lt;&gt;"",$G33="Sí"),"Validado","Opcional"),IF($F33="","Pendiente de recepción",IF($G33&lt;&gt;"Sí","Pendiente de revisión",IF(AND($H33&lt;&gt;"",$H33&lt;'Instrucciones'!$B$4),"Caducado","Validado"))))))</f>
        <v/>
      </c>
    </row>
    <row r="34">
      <c r="A34" s="16" t="n"/>
      <c r="B34" s="16" t="n"/>
      <c r="C34" s="16" t="n"/>
      <c r="D34" s="16" t="n"/>
      <c r="E34" s="17" t="n"/>
      <c r="F34" s="17" t="n"/>
      <c r="G34" s="16" t="n"/>
      <c r="H34" s="17" t="n"/>
      <c r="I34" s="16" t="n"/>
      <c r="J34" s="16" t="n"/>
      <c r="K34" s="19">
        <f>IF($A34="","",IF(OR($B34="",$C34="",$D34=""),"Revisar datos",IF($D34="No",IF(AND($F34&lt;&gt;"",$G34="Sí"),"Validado","Opcional"),IF($F34="","Pendiente de recepción",IF($G34&lt;&gt;"Sí","Pendiente de revisión",IF(AND($H34&lt;&gt;"",$H34&lt;'Instrucciones'!$B$4),"Caducado","Validado"))))))</f>
        <v/>
      </c>
    </row>
    <row r="35">
      <c r="A35" s="16" t="n"/>
      <c r="B35" s="16" t="n"/>
      <c r="C35" s="16" t="n"/>
      <c r="D35" s="16" t="n"/>
      <c r="E35" s="17" t="n"/>
      <c r="F35" s="17" t="n"/>
      <c r="G35" s="16" t="n"/>
      <c r="H35" s="17" t="n"/>
      <c r="I35" s="16" t="n"/>
      <c r="J35" s="16" t="n"/>
      <c r="K35" s="19">
        <f>IF($A35="","",IF(OR($B35="",$C35="",$D35=""),"Revisar datos",IF($D35="No",IF(AND($F35&lt;&gt;"",$G35="Sí"),"Validado","Opcional"),IF($F35="","Pendiente de recepción",IF($G35&lt;&gt;"Sí","Pendiente de revisión",IF(AND($H35&lt;&gt;"",$H35&lt;'Instrucciones'!$B$4),"Caducado","Validado"))))))</f>
        <v/>
      </c>
    </row>
    <row r="36">
      <c r="A36" s="16" t="n"/>
      <c r="B36" s="16" t="n"/>
      <c r="C36" s="16" t="n"/>
      <c r="D36" s="16" t="n"/>
      <c r="E36" s="17" t="n"/>
      <c r="F36" s="17" t="n"/>
      <c r="G36" s="16" t="n"/>
      <c r="H36" s="17" t="n"/>
      <c r="I36" s="16" t="n"/>
      <c r="J36" s="16" t="n"/>
      <c r="K36" s="19">
        <f>IF($A36="","",IF(OR($B36="",$C36="",$D36=""),"Revisar datos",IF($D36="No",IF(AND($F36&lt;&gt;"",$G36="Sí"),"Validado","Opcional"),IF($F36="","Pendiente de recepción",IF($G36&lt;&gt;"Sí","Pendiente de revisión",IF(AND($H36&lt;&gt;"",$H36&lt;'Instrucciones'!$B$4),"Caducado","Validado"))))))</f>
        <v/>
      </c>
    </row>
    <row r="37">
      <c r="A37" s="16" t="n"/>
      <c r="B37" s="16" t="n"/>
      <c r="C37" s="16" t="n"/>
      <c r="D37" s="16" t="n"/>
      <c r="E37" s="17" t="n"/>
      <c r="F37" s="17" t="n"/>
      <c r="G37" s="16" t="n"/>
      <c r="H37" s="17" t="n"/>
      <c r="I37" s="16" t="n"/>
      <c r="J37" s="16" t="n"/>
      <c r="K37" s="19">
        <f>IF($A37="","",IF(OR($B37="",$C37="",$D37=""),"Revisar datos",IF($D37="No",IF(AND($F37&lt;&gt;"",$G37="Sí"),"Validado","Opcional"),IF($F37="","Pendiente de recepción",IF($G37&lt;&gt;"Sí","Pendiente de revisión",IF(AND($H37&lt;&gt;"",$H37&lt;'Instrucciones'!$B$4),"Caducado","Validado"))))))</f>
        <v/>
      </c>
    </row>
    <row r="38">
      <c r="A38" s="16" t="n"/>
      <c r="B38" s="16" t="n"/>
      <c r="C38" s="16" t="n"/>
      <c r="D38" s="16" t="n"/>
      <c r="E38" s="17" t="n"/>
      <c r="F38" s="17" t="n"/>
      <c r="G38" s="16" t="n"/>
      <c r="H38" s="17" t="n"/>
      <c r="I38" s="16" t="n"/>
      <c r="J38" s="16" t="n"/>
      <c r="K38" s="19">
        <f>IF($A38="","",IF(OR($B38="",$C38="",$D38=""),"Revisar datos",IF($D38="No",IF(AND($F38&lt;&gt;"",$G38="Sí"),"Validado","Opcional"),IF($F38="","Pendiente de recepción",IF($G38&lt;&gt;"Sí","Pendiente de revisión",IF(AND($H38&lt;&gt;"",$H38&lt;'Instrucciones'!$B$4),"Caducado","Validado"))))))</f>
        <v/>
      </c>
    </row>
    <row r="39">
      <c r="A39" s="16" t="n"/>
      <c r="B39" s="16" t="n"/>
      <c r="C39" s="16" t="n"/>
      <c r="D39" s="16" t="n"/>
      <c r="E39" s="17" t="n"/>
      <c r="F39" s="17" t="n"/>
      <c r="G39" s="16" t="n"/>
      <c r="H39" s="17" t="n"/>
      <c r="I39" s="16" t="n"/>
      <c r="J39" s="16" t="n"/>
      <c r="K39" s="19">
        <f>IF($A39="","",IF(OR($B39="",$C39="",$D39=""),"Revisar datos",IF($D39="No",IF(AND($F39&lt;&gt;"",$G39="Sí"),"Validado","Opcional"),IF($F39="","Pendiente de recepción",IF($G39&lt;&gt;"Sí","Pendiente de revisión",IF(AND($H39&lt;&gt;"",$H39&lt;'Instrucciones'!$B$4),"Caducado","Validado"))))))</f>
        <v/>
      </c>
    </row>
    <row r="40">
      <c r="A40" s="16" t="n"/>
      <c r="B40" s="16" t="n"/>
      <c r="C40" s="16" t="n"/>
      <c r="D40" s="16" t="n"/>
      <c r="E40" s="17" t="n"/>
      <c r="F40" s="17" t="n"/>
      <c r="G40" s="16" t="n"/>
      <c r="H40" s="17" t="n"/>
      <c r="I40" s="16" t="n"/>
      <c r="J40" s="16" t="n"/>
      <c r="K40" s="19">
        <f>IF($A40="","",IF(OR($B40="",$C40="",$D40=""),"Revisar datos",IF($D40="No",IF(AND($F40&lt;&gt;"",$G40="Sí"),"Validado","Opcional"),IF($F40="","Pendiente de recepción",IF($G40&lt;&gt;"Sí","Pendiente de revisión",IF(AND($H40&lt;&gt;"",$H40&lt;'Instrucciones'!$B$4),"Caducado","Validado"))))))</f>
        <v/>
      </c>
    </row>
    <row r="41">
      <c r="A41" s="16" t="n"/>
      <c r="B41" s="16" t="n"/>
      <c r="C41" s="16" t="n"/>
      <c r="D41" s="16" t="n"/>
      <c r="E41" s="17" t="n"/>
      <c r="F41" s="17" t="n"/>
      <c r="G41" s="16" t="n"/>
      <c r="H41" s="17" t="n"/>
      <c r="I41" s="16" t="n"/>
      <c r="J41" s="16" t="n"/>
      <c r="K41" s="19">
        <f>IF($A41="","",IF(OR($B41="",$C41="",$D41=""),"Revisar datos",IF($D41="No",IF(AND($F41&lt;&gt;"",$G41="Sí"),"Validado","Opcional"),IF($F41="","Pendiente de recepción",IF($G41&lt;&gt;"Sí","Pendiente de revisión",IF(AND($H41&lt;&gt;"",$H41&lt;'Instrucciones'!$B$4),"Caducado","Validado"))))))</f>
        <v/>
      </c>
    </row>
    <row r="42">
      <c r="A42" s="16" t="n"/>
      <c r="B42" s="16" t="n"/>
      <c r="C42" s="16" t="n"/>
      <c r="D42" s="16" t="n"/>
      <c r="E42" s="17" t="n"/>
      <c r="F42" s="17" t="n"/>
      <c r="G42" s="16" t="n"/>
      <c r="H42" s="17" t="n"/>
      <c r="I42" s="16" t="n"/>
      <c r="J42" s="16" t="n"/>
      <c r="K42" s="19">
        <f>IF($A42="","",IF(OR($B42="",$C42="",$D42=""),"Revisar datos",IF($D42="No",IF(AND($F42&lt;&gt;"",$G42="Sí"),"Validado","Opcional"),IF($F42="","Pendiente de recepción",IF($G42&lt;&gt;"Sí","Pendiente de revisión",IF(AND($H42&lt;&gt;"",$H42&lt;'Instrucciones'!$B$4),"Caducado","Validado"))))))</f>
        <v/>
      </c>
    </row>
    <row r="43">
      <c r="A43" s="16" t="n"/>
      <c r="B43" s="16" t="n"/>
      <c r="C43" s="16" t="n"/>
      <c r="D43" s="16" t="n"/>
      <c r="E43" s="17" t="n"/>
      <c r="F43" s="17" t="n"/>
      <c r="G43" s="16" t="n"/>
      <c r="H43" s="17" t="n"/>
      <c r="I43" s="16" t="n"/>
      <c r="J43" s="16" t="n"/>
      <c r="K43" s="19">
        <f>IF($A43="","",IF(OR($B43="",$C43="",$D43=""),"Revisar datos",IF($D43="No",IF(AND($F43&lt;&gt;"",$G43="Sí"),"Validado","Opcional"),IF($F43="","Pendiente de recepción",IF($G43&lt;&gt;"Sí","Pendiente de revisión",IF(AND($H43&lt;&gt;"",$H43&lt;'Instrucciones'!$B$4),"Caducado","Validado"))))))</f>
        <v/>
      </c>
    </row>
    <row r="44">
      <c r="A44" s="16" t="n"/>
      <c r="B44" s="16" t="n"/>
      <c r="C44" s="16" t="n"/>
      <c r="D44" s="16" t="n"/>
      <c r="E44" s="17" t="n"/>
      <c r="F44" s="17" t="n"/>
      <c r="G44" s="16" t="n"/>
      <c r="H44" s="17" t="n"/>
      <c r="I44" s="16" t="n"/>
      <c r="J44" s="16" t="n"/>
      <c r="K44" s="19">
        <f>IF($A44="","",IF(OR($B44="",$C44="",$D44=""),"Revisar datos",IF($D44="No",IF(AND($F44&lt;&gt;"",$G44="Sí"),"Validado","Opcional"),IF($F44="","Pendiente de recepción",IF($G44&lt;&gt;"Sí","Pendiente de revisión",IF(AND($H44&lt;&gt;"",$H44&lt;'Instrucciones'!$B$4),"Caducado","Validado"))))))</f>
        <v/>
      </c>
    </row>
    <row r="45">
      <c r="A45" s="16" t="n"/>
      <c r="B45" s="16" t="n"/>
      <c r="C45" s="16" t="n"/>
      <c r="D45" s="16" t="n"/>
      <c r="E45" s="17" t="n"/>
      <c r="F45" s="17" t="n"/>
      <c r="G45" s="16" t="n"/>
      <c r="H45" s="17" t="n"/>
      <c r="I45" s="16" t="n"/>
      <c r="J45" s="16" t="n"/>
      <c r="K45" s="19">
        <f>IF($A45="","",IF(OR($B45="",$C45="",$D45=""),"Revisar datos",IF($D45="No",IF(AND($F45&lt;&gt;"",$G45="Sí"),"Validado","Opcional"),IF($F45="","Pendiente de recepción",IF($G45&lt;&gt;"Sí","Pendiente de revisión",IF(AND($H45&lt;&gt;"",$H45&lt;'Instrucciones'!$B$4),"Caducado","Validado"))))))</f>
        <v/>
      </c>
    </row>
    <row r="46">
      <c r="A46" s="16" t="n"/>
      <c r="B46" s="16" t="n"/>
      <c r="C46" s="16" t="n"/>
      <c r="D46" s="16" t="n"/>
      <c r="E46" s="17" t="n"/>
      <c r="F46" s="17" t="n"/>
      <c r="G46" s="16" t="n"/>
      <c r="H46" s="17" t="n"/>
      <c r="I46" s="16" t="n"/>
      <c r="J46" s="16" t="n"/>
      <c r="K46" s="19">
        <f>IF($A46="","",IF(OR($B46="",$C46="",$D46=""),"Revisar datos",IF($D46="No",IF(AND($F46&lt;&gt;"",$G46="Sí"),"Validado","Opcional"),IF($F46="","Pendiente de recepción",IF($G46&lt;&gt;"Sí","Pendiente de revisión",IF(AND($H46&lt;&gt;"",$H46&lt;'Instrucciones'!$B$4),"Caducado","Validado"))))))</f>
        <v/>
      </c>
    </row>
    <row r="47">
      <c r="A47" s="16" t="n"/>
      <c r="B47" s="16" t="n"/>
      <c r="C47" s="16" t="n"/>
      <c r="D47" s="16" t="n"/>
      <c r="E47" s="17" t="n"/>
      <c r="F47" s="17" t="n"/>
      <c r="G47" s="16" t="n"/>
      <c r="H47" s="17" t="n"/>
      <c r="I47" s="16" t="n"/>
      <c r="J47" s="16" t="n"/>
      <c r="K47" s="19">
        <f>IF($A47="","",IF(OR($B47="",$C47="",$D47=""),"Revisar datos",IF($D47="No",IF(AND($F47&lt;&gt;"",$G47="Sí"),"Validado","Opcional"),IF($F47="","Pendiente de recepción",IF($G47&lt;&gt;"Sí","Pendiente de revisión",IF(AND($H47&lt;&gt;"",$H47&lt;'Instrucciones'!$B$4),"Caducado","Validado"))))))</f>
        <v/>
      </c>
    </row>
    <row r="48">
      <c r="A48" s="16" t="n"/>
      <c r="B48" s="16" t="n"/>
      <c r="C48" s="16" t="n"/>
      <c r="D48" s="16" t="n"/>
      <c r="E48" s="17" t="n"/>
      <c r="F48" s="17" t="n"/>
      <c r="G48" s="16" t="n"/>
      <c r="H48" s="17" t="n"/>
      <c r="I48" s="16" t="n"/>
      <c r="J48" s="16" t="n"/>
      <c r="K48" s="19">
        <f>IF($A48="","",IF(OR($B48="",$C48="",$D48=""),"Revisar datos",IF($D48="No",IF(AND($F48&lt;&gt;"",$G48="Sí"),"Validado","Opcional"),IF($F48="","Pendiente de recepción",IF($G48&lt;&gt;"Sí","Pendiente de revisión",IF(AND($H48&lt;&gt;"",$H48&lt;'Instrucciones'!$B$4),"Caducado","Validado"))))))</f>
        <v/>
      </c>
    </row>
    <row r="49">
      <c r="A49" s="16" t="n"/>
      <c r="B49" s="16" t="n"/>
      <c r="C49" s="16" t="n"/>
      <c r="D49" s="16" t="n"/>
      <c r="E49" s="17" t="n"/>
      <c r="F49" s="17" t="n"/>
      <c r="G49" s="16" t="n"/>
      <c r="H49" s="17" t="n"/>
      <c r="I49" s="16" t="n"/>
      <c r="J49" s="16" t="n"/>
      <c r="K49" s="19">
        <f>IF($A49="","",IF(OR($B49="",$C49="",$D49=""),"Revisar datos",IF($D49="No",IF(AND($F49&lt;&gt;"",$G49="Sí"),"Validado","Opcional"),IF($F49="","Pendiente de recepción",IF($G49&lt;&gt;"Sí","Pendiente de revisión",IF(AND($H49&lt;&gt;"",$H49&lt;'Instrucciones'!$B$4),"Caducado","Validado"))))))</f>
        <v/>
      </c>
    </row>
    <row r="50">
      <c r="A50" s="16" t="n"/>
      <c r="B50" s="16" t="n"/>
      <c r="C50" s="16" t="n"/>
      <c r="D50" s="16" t="n"/>
      <c r="E50" s="17" t="n"/>
      <c r="F50" s="17" t="n"/>
      <c r="G50" s="16" t="n"/>
      <c r="H50" s="17" t="n"/>
      <c r="I50" s="16" t="n"/>
      <c r="J50" s="16" t="n"/>
      <c r="K50" s="19">
        <f>IF($A50="","",IF(OR($B50="",$C50="",$D50=""),"Revisar datos",IF($D50="No",IF(AND($F50&lt;&gt;"",$G50="Sí"),"Validado","Opcional"),IF($F50="","Pendiente de recepción",IF($G50&lt;&gt;"Sí","Pendiente de revisión",IF(AND($H50&lt;&gt;"",$H50&lt;'Instrucciones'!$B$4),"Caducado","Validado"))))))</f>
        <v/>
      </c>
    </row>
    <row r="51">
      <c r="A51" s="16" t="n"/>
      <c r="B51" s="16" t="n"/>
      <c r="C51" s="16" t="n"/>
      <c r="D51" s="16" t="n"/>
      <c r="E51" s="17" t="n"/>
      <c r="F51" s="17" t="n"/>
      <c r="G51" s="16" t="n"/>
      <c r="H51" s="17" t="n"/>
      <c r="I51" s="16" t="n"/>
      <c r="J51" s="16" t="n"/>
      <c r="K51" s="19">
        <f>IF($A51="","",IF(OR($B51="",$C51="",$D51=""),"Revisar datos",IF($D51="No",IF(AND($F51&lt;&gt;"",$G51="Sí"),"Validado","Opcional"),IF($F51="","Pendiente de recepción",IF($G51&lt;&gt;"Sí","Pendiente de revisión",IF(AND($H51&lt;&gt;"",$H51&lt;'Instrucciones'!$B$4),"Caducado","Validado"))))))</f>
        <v/>
      </c>
    </row>
    <row r="52">
      <c r="A52" s="16" t="n"/>
      <c r="B52" s="16" t="n"/>
      <c r="C52" s="16" t="n"/>
      <c r="D52" s="16" t="n"/>
      <c r="E52" s="17" t="n"/>
      <c r="F52" s="17" t="n"/>
      <c r="G52" s="16" t="n"/>
      <c r="H52" s="17" t="n"/>
      <c r="I52" s="16" t="n"/>
      <c r="J52" s="16" t="n"/>
      <c r="K52" s="19">
        <f>IF($A52="","",IF(OR($B52="",$C52="",$D52=""),"Revisar datos",IF($D52="No",IF(AND($F52&lt;&gt;"",$G52="Sí"),"Validado","Opcional"),IF($F52="","Pendiente de recepción",IF($G52&lt;&gt;"Sí","Pendiente de revisión",IF(AND($H52&lt;&gt;"",$H52&lt;'Instrucciones'!$B$4),"Caducado","Validado"))))))</f>
        <v/>
      </c>
    </row>
    <row r="53">
      <c r="A53" s="16" t="n"/>
      <c r="B53" s="16" t="n"/>
      <c r="C53" s="16" t="n"/>
      <c r="D53" s="16" t="n"/>
      <c r="E53" s="17" t="n"/>
      <c r="F53" s="17" t="n"/>
      <c r="G53" s="16" t="n"/>
      <c r="H53" s="17" t="n"/>
      <c r="I53" s="16" t="n"/>
      <c r="J53" s="16" t="n"/>
      <c r="K53" s="19">
        <f>IF($A53="","",IF(OR($B53="",$C53="",$D53=""),"Revisar datos",IF($D53="No",IF(AND($F53&lt;&gt;"",$G53="Sí"),"Validado","Opcional"),IF($F53="","Pendiente de recepción",IF($G53&lt;&gt;"Sí","Pendiente de revisión",IF(AND($H53&lt;&gt;"",$H53&lt;'Instrucciones'!$B$4),"Caducado","Validado"))))))</f>
        <v/>
      </c>
    </row>
    <row r="54">
      <c r="A54" s="16" t="n"/>
      <c r="B54" s="16" t="n"/>
      <c r="C54" s="16" t="n"/>
      <c r="D54" s="16" t="n"/>
      <c r="E54" s="17" t="n"/>
      <c r="F54" s="17" t="n"/>
      <c r="G54" s="16" t="n"/>
      <c r="H54" s="17" t="n"/>
      <c r="I54" s="16" t="n"/>
      <c r="J54" s="16" t="n"/>
      <c r="K54" s="19">
        <f>IF($A54="","",IF(OR($B54="",$C54="",$D54=""),"Revisar datos",IF($D54="No",IF(AND($F54&lt;&gt;"",$G54="Sí"),"Validado","Opcional"),IF($F54="","Pendiente de recepción",IF($G54&lt;&gt;"Sí","Pendiente de revisión",IF(AND($H54&lt;&gt;"",$H54&lt;'Instrucciones'!$B$4),"Caducado","Validado"))))))</f>
        <v/>
      </c>
    </row>
    <row r="55">
      <c r="A55" s="16" t="n"/>
      <c r="B55" s="16" t="n"/>
      <c r="C55" s="16" t="n"/>
      <c r="D55" s="16" t="n"/>
      <c r="E55" s="17" t="n"/>
      <c r="F55" s="17" t="n"/>
      <c r="G55" s="16" t="n"/>
      <c r="H55" s="17" t="n"/>
      <c r="I55" s="16" t="n"/>
      <c r="J55" s="16" t="n"/>
      <c r="K55" s="19">
        <f>IF($A55="","",IF(OR($B55="",$C55="",$D55=""),"Revisar datos",IF($D55="No",IF(AND($F55&lt;&gt;"",$G55="Sí"),"Validado","Opcional"),IF($F55="","Pendiente de recepción",IF($G55&lt;&gt;"Sí","Pendiente de revisión",IF(AND($H55&lt;&gt;"",$H55&lt;'Instrucciones'!$B$4),"Caducado","Validado"))))))</f>
        <v/>
      </c>
    </row>
    <row r="56">
      <c r="A56" s="16" t="n"/>
      <c r="B56" s="16" t="n"/>
      <c r="C56" s="16" t="n"/>
      <c r="D56" s="16" t="n"/>
      <c r="E56" s="17" t="n"/>
      <c r="F56" s="17" t="n"/>
      <c r="G56" s="16" t="n"/>
      <c r="H56" s="17" t="n"/>
      <c r="I56" s="16" t="n"/>
      <c r="J56" s="16" t="n"/>
      <c r="K56" s="19">
        <f>IF($A56="","",IF(OR($B56="",$C56="",$D56=""),"Revisar datos",IF($D56="No",IF(AND($F56&lt;&gt;"",$G56="Sí"),"Validado","Opcional"),IF($F56="","Pendiente de recepción",IF($G56&lt;&gt;"Sí","Pendiente de revisión",IF(AND($H56&lt;&gt;"",$H56&lt;'Instrucciones'!$B$4),"Caducado","Validado"))))))</f>
        <v/>
      </c>
    </row>
    <row r="57">
      <c r="A57" s="16" t="n"/>
      <c r="B57" s="16" t="n"/>
      <c r="C57" s="16" t="n"/>
      <c r="D57" s="16" t="n"/>
      <c r="E57" s="17" t="n"/>
      <c r="F57" s="17" t="n"/>
      <c r="G57" s="16" t="n"/>
      <c r="H57" s="17" t="n"/>
      <c r="I57" s="16" t="n"/>
      <c r="J57" s="16" t="n"/>
      <c r="K57" s="19">
        <f>IF($A57="","",IF(OR($B57="",$C57="",$D57=""),"Revisar datos",IF($D57="No",IF(AND($F57&lt;&gt;"",$G57="Sí"),"Validado","Opcional"),IF($F57="","Pendiente de recepción",IF($G57&lt;&gt;"Sí","Pendiente de revisión",IF(AND($H57&lt;&gt;"",$H57&lt;'Instrucciones'!$B$4),"Caducado","Validado"))))))</f>
        <v/>
      </c>
    </row>
    <row r="58">
      <c r="A58" s="16" t="n"/>
      <c r="B58" s="16" t="n"/>
      <c r="C58" s="16" t="n"/>
      <c r="D58" s="16" t="n"/>
      <c r="E58" s="17" t="n"/>
      <c r="F58" s="17" t="n"/>
      <c r="G58" s="16" t="n"/>
      <c r="H58" s="17" t="n"/>
      <c r="I58" s="16" t="n"/>
      <c r="J58" s="16" t="n"/>
      <c r="K58" s="19">
        <f>IF($A58="","",IF(OR($B58="",$C58="",$D58=""),"Revisar datos",IF($D58="No",IF(AND($F58&lt;&gt;"",$G58="Sí"),"Validado","Opcional"),IF($F58="","Pendiente de recepción",IF($G58&lt;&gt;"Sí","Pendiente de revisión",IF(AND($H58&lt;&gt;"",$H58&lt;'Instrucciones'!$B$4),"Caducado","Validado"))))))</f>
        <v/>
      </c>
    </row>
    <row r="59">
      <c r="A59" s="16" t="n"/>
      <c r="B59" s="16" t="n"/>
      <c r="C59" s="16" t="n"/>
      <c r="D59" s="16" t="n"/>
      <c r="E59" s="17" t="n"/>
      <c r="F59" s="17" t="n"/>
      <c r="G59" s="16" t="n"/>
      <c r="H59" s="17" t="n"/>
      <c r="I59" s="16" t="n"/>
      <c r="J59" s="16" t="n"/>
      <c r="K59" s="19">
        <f>IF($A59="","",IF(OR($B59="",$C59="",$D59=""),"Revisar datos",IF($D59="No",IF(AND($F59&lt;&gt;"",$G59="Sí"),"Validado","Opcional"),IF($F59="","Pendiente de recepción",IF($G59&lt;&gt;"Sí","Pendiente de revisión",IF(AND($H59&lt;&gt;"",$H59&lt;'Instrucciones'!$B$4),"Caducado","Validado"))))))</f>
        <v/>
      </c>
    </row>
    <row r="60">
      <c r="A60" s="16" t="n"/>
      <c r="B60" s="16" t="n"/>
      <c r="C60" s="16" t="n"/>
      <c r="D60" s="16" t="n"/>
      <c r="E60" s="17" t="n"/>
      <c r="F60" s="17" t="n"/>
      <c r="G60" s="16" t="n"/>
      <c r="H60" s="17" t="n"/>
      <c r="I60" s="16" t="n"/>
      <c r="J60" s="16" t="n"/>
      <c r="K60" s="19">
        <f>IF($A60="","",IF(OR($B60="",$C60="",$D60=""),"Revisar datos",IF($D60="No",IF(AND($F60&lt;&gt;"",$G60="Sí"),"Validado","Opcional"),IF($F60="","Pendiente de recepción",IF($G60&lt;&gt;"Sí","Pendiente de revisión",IF(AND($H60&lt;&gt;"",$H60&lt;'Instrucciones'!$B$4),"Caducado","Validado"))))))</f>
        <v/>
      </c>
    </row>
    <row r="61">
      <c r="A61" s="16" t="n"/>
      <c r="B61" s="16" t="n"/>
      <c r="C61" s="16" t="n"/>
      <c r="D61" s="16" t="n"/>
      <c r="E61" s="17" t="n"/>
      <c r="F61" s="17" t="n"/>
      <c r="G61" s="16" t="n"/>
      <c r="H61" s="17" t="n"/>
      <c r="I61" s="16" t="n"/>
      <c r="J61" s="16" t="n"/>
      <c r="K61" s="19">
        <f>IF($A61="","",IF(OR($B61="",$C61="",$D61=""),"Revisar datos",IF($D61="No",IF(AND($F61&lt;&gt;"",$G61="Sí"),"Validado","Opcional"),IF($F61="","Pendiente de recepción",IF($G61&lt;&gt;"Sí","Pendiente de revisión",IF(AND($H61&lt;&gt;"",$H61&lt;'Instrucciones'!$B$4),"Caducado","Validado"))))))</f>
        <v/>
      </c>
    </row>
    <row r="62">
      <c r="A62" s="16" t="n"/>
      <c r="B62" s="16" t="n"/>
      <c r="C62" s="16" t="n"/>
      <c r="D62" s="16" t="n"/>
      <c r="E62" s="17" t="n"/>
      <c r="F62" s="17" t="n"/>
      <c r="G62" s="16" t="n"/>
      <c r="H62" s="17" t="n"/>
      <c r="I62" s="16" t="n"/>
      <c r="J62" s="16" t="n"/>
      <c r="K62" s="19">
        <f>IF($A62="","",IF(OR($B62="",$C62="",$D62=""),"Revisar datos",IF($D62="No",IF(AND($F62&lt;&gt;"",$G62="Sí"),"Validado","Opcional"),IF($F62="","Pendiente de recepción",IF($G62&lt;&gt;"Sí","Pendiente de revisión",IF(AND($H62&lt;&gt;"",$H62&lt;'Instrucciones'!$B$4),"Caducado","Validado"))))))</f>
        <v/>
      </c>
    </row>
    <row r="63">
      <c r="A63" s="16" t="n"/>
      <c r="B63" s="16" t="n"/>
      <c r="C63" s="16" t="n"/>
      <c r="D63" s="16" t="n"/>
      <c r="E63" s="17" t="n"/>
      <c r="F63" s="17" t="n"/>
      <c r="G63" s="16" t="n"/>
      <c r="H63" s="17" t="n"/>
      <c r="I63" s="16" t="n"/>
      <c r="J63" s="16" t="n"/>
      <c r="K63" s="19">
        <f>IF($A63="","",IF(OR($B63="",$C63="",$D63=""),"Revisar datos",IF($D63="No",IF(AND($F63&lt;&gt;"",$G63="Sí"),"Validado","Opcional"),IF($F63="","Pendiente de recepción",IF($G63&lt;&gt;"Sí","Pendiente de revisión",IF(AND($H63&lt;&gt;"",$H63&lt;'Instrucciones'!$B$4),"Caducado","Validado"))))))</f>
        <v/>
      </c>
    </row>
    <row r="64">
      <c r="A64" s="16" t="n"/>
      <c r="B64" s="16" t="n"/>
      <c r="C64" s="16" t="n"/>
      <c r="D64" s="16" t="n"/>
      <c r="E64" s="17" t="n"/>
      <c r="F64" s="17" t="n"/>
      <c r="G64" s="16" t="n"/>
      <c r="H64" s="17" t="n"/>
      <c r="I64" s="16" t="n"/>
      <c r="J64" s="16" t="n"/>
      <c r="K64" s="19">
        <f>IF($A64="","",IF(OR($B64="",$C64="",$D64=""),"Revisar datos",IF($D64="No",IF(AND($F64&lt;&gt;"",$G64="Sí"),"Validado","Opcional"),IF($F64="","Pendiente de recepción",IF($G64&lt;&gt;"Sí","Pendiente de revisión",IF(AND($H64&lt;&gt;"",$H64&lt;'Instrucciones'!$B$4),"Caducado","Validado"))))))</f>
        <v/>
      </c>
    </row>
    <row r="65">
      <c r="A65" s="16" t="n"/>
      <c r="B65" s="16" t="n"/>
      <c r="C65" s="16" t="n"/>
      <c r="D65" s="16" t="n"/>
      <c r="E65" s="17" t="n"/>
      <c r="F65" s="17" t="n"/>
      <c r="G65" s="16" t="n"/>
      <c r="H65" s="17" t="n"/>
      <c r="I65" s="16" t="n"/>
      <c r="J65" s="16" t="n"/>
      <c r="K65" s="19">
        <f>IF($A65="","",IF(OR($B65="",$C65="",$D65=""),"Revisar datos",IF($D65="No",IF(AND($F65&lt;&gt;"",$G65="Sí"),"Validado","Opcional"),IF($F65="","Pendiente de recepción",IF($G65&lt;&gt;"Sí","Pendiente de revisión",IF(AND($H65&lt;&gt;"",$H65&lt;'Instrucciones'!$B$4),"Caducado","Validado"))))))</f>
        <v/>
      </c>
    </row>
    <row r="66">
      <c r="A66" s="16" t="n"/>
      <c r="B66" s="16" t="n"/>
      <c r="C66" s="16" t="n"/>
      <c r="D66" s="16" t="n"/>
      <c r="E66" s="17" t="n"/>
      <c r="F66" s="17" t="n"/>
      <c r="G66" s="16" t="n"/>
      <c r="H66" s="17" t="n"/>
      <c r="I66" s="16" t="n"/>
      <c r="J66" s="16" t="n"/>
      <c r="K66" s="19">
        <f>IF($A66="","",IF(OR($B66="",$C66="",$D66=""),"Revisar datos",IF($D66="No",IF(AND($F66&lt;&gt;"",$G66="Sí"),"Validado","Opcional"),IF($F66="","Pendiente de recepción",IF($G66&lt;&gt;"Sí","Pendiente de revisión",IF(AND($H66&lt;&gt;"",$H66&lt;'Instrucciones'!$B$4),"Caducado","Validado"))))))</f>
        <v/>
      </c>
    </row>
    <row r="67">
      <c r="A67" s="16" t="n"/>
      <c r="B67" s="16" t="n"/>
      <c r="C67" s="16" t="n"/>
      <c r="D67" s="16" t="n"/>
      <c r="E67" s="17" t="n"/>
      <c r="F67" s="17" t="n"/>
      <c r="G67" s="16" t="n"/>
      <c r="H67" s="17" t="n"/>
      <c r="I67" s="16" t="n"/>
      <c r="J67" s="16" t="n"/>
      <c r="K67" s="19">
        <f>IF($A67="","",IF(OR($B67="",$C67="",$D67=""),"Revisar datos",IF($D67="No",IF(AND($F67&lt;&gt;"",$G67="Sí"),"Validado","Opcional"),IF($F67="","Pendiente de recepción",IF($G67&lt;&gt;"Sí","Pendiente de revisión",IF(AND($H67&lt;&gt;"",$H67&lt;'Instrucciones'!$B$4),"Caducado","Validado"))))))</f>
        <v/>
      </c>
    </row>
    <row r="68">
      <c r="A68" s="16" t="n"/>
      <c r="B68" s="16" t="n"/>
      <c r="C68" s="16" t="n"/>
      <c r="D68" s="16" t="n"/>
      <c r="E68" s="17" t="n"/>
      <c r="F68" s="17" t="n"/>
      <c r="G68" s="16" t="n"/>
      <c r="H68" s="17" t="n"/>
      <c r="I68" s="16" t="n"/>
      <c r="J68" s="16" t="n"/>
      <c r="K68" s="19">
        <f>IF($A68="","",IF(OR($B68="",$C68="",$D68=""),"Revisar datos",IF($D68="No",IF(AND($F68&lt;&gt;"",$G68="Sí"),"Validado","Opcional"),IF($F68="","Pendiente de recepción",IF($G68&lt;&gt;"Sí","Pendiente de revisión",IF(AND($H68&lt;&gt;"",$H68&lt;'Instrucciones'!$B$4),"Caducado","Validado"))))))</f>
        <v/>
      </c>
    </row>
    <row r="69">
      <c r="A69" s="16" t="n"/>
      <c r="B69" s="16" t="n"/>
      <c r="C69" s="16" t="n"/>
      <c r="D69" s="16" t="n"/>
      <c r="E69" s="17" t="n"/>
      <c r="F69" s="17" t="n"/>
      <c r="G69" s="16" t="n"/>
      <c r="H69" s="17" t="n"/>
      <c r="I69" s="16" t="n"/>
      <c r="J69" s="16" t="n"/>
      <c r="K69" s="19">
        <f>IF($A69="","",IF(OR($B69="",$C69="",$D69=""),"Revisar datos",IF($D69="No",IF(AND($F69&lt;&gt;"",$G69="Sí"),"Validado","Opcional"),IF($F69="","Pendiente de recepción",IF($G69&lt;&gt;"Sí","Pendiente de revisión",IF(AND($H69&lt;&gt;"",$H69&lt;'Instrucciones'!$B$4),"Caducado","Validado"))))))</f>
        <v/>
      </c>
    </row>
    <row r="70">
      <c r="A70" s="16" t="n"/>
      <c r="B70" s="16" t="n"/>
      <c r="C70" s="16" t="n"/>
      <c r="D70" s="16" t="n"/>
      <c r="E70" s="17" t="n"/>
      <c r="F70" s="17" t="n"/>
      <c r="G70" s="16" t="n"/>
      <c r="H70" s="17" t="n"/>
      <c r="I70" s="16" t="n"/>
      <c r="J70" s="16" t="n"/>
      <c r="K70" s="19">
        <f>IF($A70="","",IF(OR($B70="",$C70="",$D70=""),"Revisar datos",IF($D70="No",IF(AND($F70&lt;&gt;"",$G70="Sí"),"Validado","Opcional"),IF($F70="","Pendiente de recepción",IF($G70&lt;&gt;"Sí","Pendiente de revisión",IF(AND($H70&lt;&gt;"",$H70&lt;'Instrucciones'!$B$4),"Caducado","Validado"))))))</f>
        <v/>
      </c>
    </row>
    <row r="71">
      <c r="A71" s="16" t="n"/>
      <c r="B71" s="16" t="n"/>
      <c r="C71" s="16" t="n"/>
      <c r="D71" s="16" t="n"/>
      <c r="E71" s="17" t="n"/>
      <c r="F71" s="17" t="n"/>
      <c r="G71" s="16" t="n"/>
      <c r="H71" s="17" t="n"/>
      <c r="I71" s="16" t="n"/>
      <c r="J71" s="16" t="n"/>
      <c r="K71" s="19">
        <f>IF($A71="","",IF(OR($B71="",$C71="",$D71=""),"Revisar datos",IF($D71="No",IF(AND($F71&lt;&gt;"",$G71="Sí"),"Validado","Opcional"),IF($F71="","Pendiente de recepción",IF($G71&lt;&gt;"Sí","Pendiente de revisión",IF(AND($H71&lt;&gt;"",$H71&lt;'Instrucciones'!$B$4),"Caducado","Validado"))))))</f>
        <v/>
      </c>
    </row>
    <row r="72">
      <c r="A72" s="16" t="n"/>
      <c r="B72" s="16" t="n"/>
      <c r="C72" s="16" t="n"/>
      <c r="D72" s="16" t="n"/>
      <c r="E72" s="17" t="n"/>
      <c r="F72" s="17" t="n"/>
      <c r="G72" s="16" t="n"/>
      <c r="H72" s="17" t="n"/>
      <c r="I72" s="16" t="n"/>
      <c r="J72" s="16" t="n"/>
      <c r="K72" s="19">
        <f>IF($A72="","",IF(OR($B72="",$C72="",$D72=""),"Revisar datos",IF($D72="No",IF(AND($F72&lt;&gt;"",$G72="Sí"),"Validado","Opcional"),IF($F72="","Pendiente de recepción",IF($G72&lt;&gt;"Sí","Pendiente de revisión",IF(AND($H72&lt;&gt;"",$H72&lt;'Instrucciones'!$B$4),"Caducado","Validado"))))))</f>
        <v/>
      </c>
    </row>
    <row r="73">
      <c r="A73" s="16" t="n"/>
      <c r="B73" s="16" t="n"/>
      <c r="C73" s="16" t="n"/>
      <c r="D73" s="16" t="n"/>
      <c r="E73" s="17" t="n"/>
      <c r="F73" s="17" t="n"/>
      <c r="G73" s="16" t="n"/>
      <c r="H73" s="17" t="n"/>
      <c r="I73" s="16" t="n"/>
      <c r="J73" s="16" t="n"/>
      <c r="K73" s="19">
        <f>IF($A73="","",IF(OR($B73="",$C73="",$D73=""),"Revisar datos",IF($D73="No",IF(AND($F73&lt;&gt;"",$G73="Sí"),"Validado","Opcional"),IF($F73="","Pendiente de recepción",IF($G73&lt;&gt;"Sí","Pendiente de revisión",IF(AND($H73&lt;&gt;"",$H73&lt;'Instrucciones'!$B$4),"Caducado","Validado"))))))</f>
        <v/>
      </c>
    </row>
    <row r="74">
      <c r="A74" s="16" t="n"/>
      <c r="B74" s="16" t="n"/>
      <c r="C74" s="16" t="n"/>
      <c r="D74" s="16" t="n"/>
      <c r="E74" s="17" t="n"/>
      <c r="F74" s="17" t="n"/>
      <c r="G74" s="16" t="n"/>
      <c r="H74" s="17" t="n"/>
      <c r="I74" s="16" t="n"/>
      <c r="J74" s="16" t="n"/>
      <c r="K74" s="19">
        <f>IF($A74="","",IF(OR($B74="",$C74="",$D74=""),"Revisar datos",IF($D74="No",IF(AND($F74&lt;&gt;"",$G74="Sí"),"Validado","Opcional"),IF($F74="","Pendiente de recepción",IF($G74&lt;&gt;"Sí","Pendiente de revisión",IF(AND($H74&lt;&gt;"",$H74&lt;'Instrucciones'!$B$4),"Caducado","Validado"))))))</f>
        <v/>
      </c>
    </row>
    <row r="75">
      <c r="A75" s="16" t="n"/>
      <c r="B75" s="16" t="n"/>
      <c r="C75" s="16" t="n"/>
      <c r="D75" s="16" t="n"/>
      <c r="E75" s="17" t="n"/>
      <c r="F75" s="17" t="n"/>
      <c r="G75" s="16" t="n"/>
      <c r="H75" s="17" t="n"/>
      <c r="I75" s="16" t="n"/>
      <c r="J75" s="16" t="n"/>
      <c r="K75" s="19">
        <f>IF($A75="","",IF(OR($B75="",$C75="",$D75=""),"Revisar datos",IF($D75="No",IF(AND($F75&lt;&gt;"",$G75="Sí"),"Validado","Opcional"),IF($F75="","Pendiente de recepción",IF($G75&lt;&gt;"Sí","Pendiente de revisión",IF(AND($H75&lt;&gt;"",$H75&lt;'Instrucciones'!$B$4),"Caducado","Validado"))))))</f>
        <v/>
      </c>
    </row>
    <row r="76">
      <c r="A76" s="16" t="n"/>
      <c r="B76" s="16" t="n"/>
      <c r="C76" s="16" t="n"/>
      <c r="D76" s="16" t="n"/>
      <c r="E76" s="17" t="n"/>
      <c r="F76" s="17" t="n"/>
      <c r="G76" s="16" t="n"/>
      <c r="H76" s="17" t="n"/>
      <c r="I76" s="16" t="n"/>
      <c r="J76" s="16" t="n"/>
      <c r="K76" s="19">
        <f>IF($A76="","",IF(OR($B76="",$C76="",$D76=""),"Revisar datos",IF($D76="No",IF(AND($F76&lt;&gt;"",$G76="Sí"),"Validado","Opcional"),IF($F76="","Pendiente de recepción",IF($G76&lt;&gt;"Sí","Pendiente de revisión",IF(AND($H76&lt;&gt;"",$H76&lt;'Instrucciones'!$B$4),"Caducado","Validado"))))))</f>
        <v/>
      </c>
    </row>
    <row r="77">
      <c r="A77" s="16" t="n"/>
      <c r="B77" s="16" t="n"/>
      <c r="C77" s="16" t="n"/>
      <c r="D77" s="16" t="n"/>
      <c r="E77" s="17" t="n"/>
      <c r="F77" s="17" t="n"/>
      <c r="G77" s="16" t="n"/>
      <c r="H77" s="17" t="n"/>
      <c r="I77" s="16" t="n"/>
      <c r="J77" s="16" t="n"/>
      <c r="K77" s="19">
        <f>IF($A77="","",IF(OR($B77="",$C77="",$D77=""),"Revisar datos",IF($D77="No",IF(AND($F77&lt;&gt;"",$G77="Sí"),"Validado","Opcional"),IF($F77="","Pendiente de recepción",IF($G77&lt;&gt;"Sí","Pendiente de revisión",IF(AND($H77&lt;&gt;"",$H77&lt;'Instrucciones'!$B$4),"Caducado","Validado"))))))</f>
        <v/>
      </c>
    </row>
    <row r="78">
      <c r="A78" s="16" t="n"/>
      <c r="B78" s="16" t="n"/>
      <c r="C78" s="16" t="n"/>
      <c r="D78" s="16" t="n"/>
      <c r="E78" s="17" t="n"/>
      <c r="F78" s="17" t="n"/>
      <c r="G78" s="16" t="n"/>
      <c r="H78" s="17" t="n"/>
      <c r="I78" s="16" t="n"/>
      <c r="J78" s="16" t="n"/>
      <c r="K78" s="19">
        <f>IF($A78="","",IF(OR($B78="",$C78="",$D78=""),"Revisar datos",IF($D78="No",IF(AND($F78&lt;&gt;"",$G78="Sí"),"Validado","Opcional"),IF($F78="","Pendiente de recepción",IF($G78&lt;&gt;"Sí","Pendiente de revisión",IF(AND($H78&lt;&gt;"",$H78&lt;'Instrucciones'!$B$4),"Caducado","Validado"))))))</f>
        <v/>
      </c>
    </row>
    <row r="79">
      <c r="A79" s="16" t="n"/>
      <c r="B79" s="16" t="n"/>
      <c r="C79" s="16" t="n"/>
      <c r="D79" s="16" t="n"/>
      <c r="E79" s="17" t="n"/>
      <c r="F79" s="17" t="n"/>
      <c r="G79" s="16" t="n"/>
      <c r="H79" s="17" t="n"/>
      <c r="I79" s="16" t="n"/>
      <c r="J79" s="16" t="n"/>
      <c r="K79" s="19">
        <f>IF($A79="","",IF(OR($B79="",$C79="",$D79=""),"Revisar datos",IF($D79="No",IF(AND($F79&lt;&gt;"",$G79="Sí"),"Validado","Opcional"),IF($F79="","Pendiente de recepción",IF($G79&lt;&gt;"Sí","Pendiente de revisión",IF(AND($H79&lt;&gt;"",$H79&lt;'Instrucciones'!$B$4),"Caducado","Validado"))))))</f>
        <v/>
      </c>
    </row>
    <row r="80">
      <c r="A80" s="16" t="n"/>
      <c r="B80" s="16" t="n"/>
      <c r="C80" s="16" t="n"/>
      <c r="D80" s="16" t="n"/>
      <c r="E80" s="17" t="n"/>
      <c r="F80" s="17" t="n"/>
      <c r="G80" s="16" t="n"/>
      <c r="H80" s="17" t="n"/>
      <c r="I80" s="16" t="n"/>
      <c r="J80" s="16" t="n"/>
      <c r="K80" s="19">
        <f>IF($A80="","",IF(OR($B80="",$C80="",$D80=""),"Revisar datos",IF($D80="No",IF(AND($F80&lt;&gt;"",$G80="Sí"),"Validado","Opcional"),IF($F80="","Pendiente de recepción",IF($G80&lt;&gt;"Sí","Pendiente de revisión",IF(AND($H80&lt;&gt;"",$H80&lt;'Instrucciones'!$B$4),"Caducado","Validado"))))))</f>
        <v/>
      </c>
    </row>
    <row r="81">
      <c r="A81" s="16" t="n"/>
      <c r="B81" s="16" t="n"/>
      <c r="C81" s="16" t="n"/>
      <c r="D81" s="16" t="n"/>
      <c r="E81" s="17" t="n"/>
      <c r="F81" s="17" t="n"/>
      <c r="G81" s="16" t="n"/>
      <c r="H81" s="17" t="n"/>
      <c r="I81" s="16" t="n"/>
      <c r="J81" s="16" t="n"/>
      <c r="K81" s="19">
        <f>IF($A81="","",IF(OR($B81="",$C81="",$D81=""),"Revisar datos",IF($D81="No",IF(AND($F81&lt;&gt;"",$G81="Sí"),"Validado","Opcional"),IF($F81="","Pendiente de recepción",IF($G81&lt;&gt;"Sí","Pendiente de revisión",IF(AND($H81&lt;&gt;"",$H81&lt;'Instrucciones'!$B$4),"Caducado","Validado"))))))</f>
        <v/>
      </c>
    </row>
    <row r="82">
      <c r="A82" s="16" t="n"/>
      <c r="B82" s="16" t="n"/>
      <c r="C82" s="16" t="n"/>
      <c r="D82" s="16" t="n"/>
      <c r="E82" s="17" t="n"/>
      <c r="F82" s="17" t="n"/>
      <c r="G82" s="16" t="n"/>
      <c r="H82" s="17" t="n"/>
      <c r="I82" s="16" t="n"/>
      <c r="J82" s="16" t="n"/>
      <c r="K82" s="19">
        <f>IF($A82="","",IF(OR($B82="",$C82="",$D82=""),"Revisar datos",IF($D82="No",IF(AND($F82&lt;&gt;"",$G82="Sí"),"Validado","Opcional"),IF($F82="","Pendiente de recepción",IF($G82&lt;&gt;"Sí","Pendiente de revisión",IF(AND($H82&lt;&gt;"",$H82&lt;'Instrucciones'!$B$4),"Caducado","Validado"))))))</f>
        <v/>
      </c>
    </row>
    <row r="83">
      <c r="A83" s="16" t="n"/>
      <c r="B83" s="16" t="n"/>
      <c r="C83" s="16" t="n"/>
      <c r="D83" s="16" t="n"/>
      <c r="E83" s="17" t="n"/>
      <c r="F83" s="17" t="n"/>
      <c r="G83" s="16" t="n"/>
      <c r="H83" s="17" t="n"/>
      <c r="I83" s="16" t="n"/>
      <c r="J83" s="16" t="n"/>
      <c r="K83" s="19">
        <f>IF($A83="","",IF(OR($B83="",$C83="",$D83=""),"Revisar datos",IF($D83="No",IF(AND($F83&lt;&gt;"",$G83="Sí"),"Validado","Opcional"),IF($F83="","Pendiente de recepción",IF($G83&lt;&gt;"Sí","Pendiente de revisión",IF(AND($H83&lt;&gt;"",$H83&lt;'Instrucciones'!$B$4),"Caducado","Validado"))))))</f>
        <v/>
      </c>
    </row>
    <row r="84">
      <c r="A84" s="16" t="n"/>
      <c r="B84" s="16" t="n"/>
      <c r="C84" s="16" t="n"/>
      <c r="D84" s="16" t="n"/>
      <c r="E84" s="17" t="n"/>
      <c r="F84" s="17" t="n"/>
      <c r="G84" s="16" t="n"/>
      <c r="H84" s="17" t="n"/>
      <c r="I84" s="16" t="n"/>
      <c r="J84" s="16" t="n"/>
      <c r="K84" s="19">
        <f>IF($A84="","",IF(OR($B84="",$C84="",$D84=""),"Revisar datos",IF($D84="No",IF(AND($F84&lt;&gt;"",$G84="Sí"),"Validado","Opcional"),IF($F84="","Pendiente de recepción",IF($G84&lt;&gt;"Sí","Pendiente de revisión",IF(AND($H84&lt;&gt;"",$H84&lt;'Instrucciones'!$B$4),"Caducado","Validado"))))))</f>
        <v/>
      </c>
    </row>
    <row r="85">
      <c r="A85" s="16" t="n"/>
      <c r="B85" s="16" t="n"/>
      <c r="C85" s="16" t="n"/>
      <c r="D85" s="16" t="n"/>
      <c r="E85" s="17" t="n"/>
      <c r="F85" s="17" t="n"/>
      <c r="G85" s="16" t="n"/>
      <c r="H85" s="17" t="n"/>
      <c r="I85" s="16" t="n"/>
      <c r="J85" s="16" t="n"/>
      <c r="K85" s="19">
        <f>IF($A85="","",IF(OR($B85="",$C85="",$D85=""),"Revisar datos",IF($D85="No",IF(AND($F85&lt;&gt;"",$G85="Sí"),"Validado","Opcional"),IF($F85="","Pendiente de recepción",IF($G85&lt;&gt;"Sí","Pendiente de revisión",IF(AND($H85&lt;&gt;"",$H85&lt;'Instrucciones'!$B$4),"Caducado","Validado"))))))</f>
        <v/>
      </c>
    </row>
    <row r="86">
      <c r="A86" s="16" t="n"/>
      <c r="B86" s="16" t="n"/>
      <c r="C86" s="16" t="n"/>
      <c r="D86" s="16" t="n"/>
      <c r="E86" s="17" t="n"/>
      <c r="F86" s="17" t="n"/>
      <c r="G86" s="16" t="n"/>
      <c r="H86" s="17" t="n"/>
      <c r="I86" s="16" t="n"/>
      <c r="J86" s="16" t="n"/>
      <c r="K86" s="19">
        <f>IF($A86="","",IF(OR($B86="",$C86="",$D86=""),"Revisar datos",IF($D86="No",IF(AND($F86&lt;&gt;"",$G86="Sí"),"Validado","Opcional"),IF($F86="","Pendiente de recepción",IF($G86&lt;&gt;"Sí","Pendiente de revisión",IF(AND($H86&lt;&gt;"",$H86&lt;'Instrucciones'!$B$4),"Caducado","Validado"))))))</f>
        <v/>
      </c>
    </row>
    <row r="87">
      <c r="A87" s="16" t="n"/>
      <c r="B87" s="16" t="n"/>
      <c r="C87" s="16" t="n"/>
      <c r="D87" s="16" t="n"/>
      <c r="E87" s="17" t="n"/>
      <c r="F87" s="17" t="n"/>
      <c r="G87" s="16" t="n"/>
      <c r="H87" s="17" t="n"/>
      <c r="I87" s="16" t="n"/>
      <c r="J87" s="16" t="n"/>
      <c r="K87" s="19">
        <f>IF($A87="","",IF(OR($B87="",$C87="",$D87=""),"Revisar datos",IF($D87="No",IF(AND($F87&lt;&gt;"",$G87="Sí"),"Validado","Opcional"),IF($F87="","Pendiente de recepción",IF($G87&lt;&gt;"Sí","Pendiente de revisión",IF(AND($H87&lt;&gt;"",$H87&lt;'Instrucciones'!$B$4),"Caducado","Validado"))))))</f>
        <v/>
      </c>
    </row>
    <row r="88">
      <c r="A88" s="16" t="n"/>
      <c r="B88" s="16" t="n"/>
      <c r="C88" s="16" t="n"/>
      <c r="D88" s="16" t="n"/>
      <c r="E88" s="17" t="n"/>
      <c r="F88" s="17" t="n"/>
      <c r="G88" s="16" t="n"/>
      <c r="H88" s="17" t="n"/>
      <c r="I88" s="16" t="n"/>
      <c r="J88" s="16" t="n"/>
      <c r="K88" s="19">
        <f>IF($A88="","",IF(OR($B88="",$C88="",$D88=""),"Revisar datos",IF($D88="No",IF(AND($F88&lt;&gt;"",$G88="Sí"),"Validado","Opcional"),IF($F88="","Pendiente de recepción",IF($G88&lt;&gt;"Sí","Pendiente de revisión",IF(AND($H88&lt;&gt;"",$H88&lt;'Instrucciones'!$B$4),"Caducado","Validado"))))))</f>
        <v/>
      </c>
    </row>
    <row r="89">
      <c r="A89" s="16" t="n"/>
      <c r="B89" s="16" t="n"/>
      <c r="C89" s="16" t="n"/>
      <c r="D89" s="16" t="n"/>
      <c r="E89" s="17" t="n"/>
      <c r="F89" s="17" t="n"/>
      <c r="G89" s="16" t="n"/>
      <c r="H89" s="17" t="n"/>
      <c r="I89" s="16" t="n"/>
      <c r="J89" s="16" t="n"/>
      <c r="K89" s="19">
        <f>IF($A89="","",IF(OR($B89="",$C89="",$D89=""),"Revisar datos",IF($D89="No",IF(AND($F89&lt;&gt;"",$G89="Sí"),"Validado","Opcional"),IF($F89="","Pendiente de recepción",IF($G89&lt;&gt;"Sí","Pendiente de revisión",IF(AND($H89&lt;&gt;"",$H89&lt;'Instrucciones'!$B$4),"Caducado","Validado"))))))</f>
        <v/>
      </c>
    </row>
    <row r="90">
      <c r="A90" s="16" t="n"/>
      <c r="B90" s="16" t="n"/>
      <c r="C90" s="16" t="n"/>
      <c r="D90" s="16" t="n"/>
      <c r="E90" s="17" t="n"/>
      <c r="F90" s="17" t="n"/>
      <c r="G90" s="16" t="n"/>
      <c r="H90" s="17" t="n"/>
      <c r="I90" s="16" t="n"/>
      <c r="J90" s="16" t="n"/>
      <c r="K90" s="19">
        <f>IF($A90="","",IF(OR($B90="",$C90="",$D90=""),"Revisar datos",IF($D90="No",IF(AND($F90&lt;&gt;"",$G90="Sí"),"Validado","Opcional"),IF($F90="","Pendiente de recepción",IF($G90&lt;&gt;"Sí","Pendiente de revisión",IF(AND($H90&lt;&gt;"",$H90&lt;'Instrucciones'!$B$4),"Caducado","Validado"))))))</f>
        <v/>
      </c>
    </row>
    <row r="91">
      <c r="A91" s="16" t="n"/>
      <c r="B91" s="16" t="n"/>
      <c r="C91" s="16" t="n"/>
      <c r="D91" s="16" t="n"/>
      <c r="E91" s="17" t="n"/>
      <c r="F91" s="17" t="n"/>
      <c r="G91" s="16" t="n"/>
      <c r="H91" s="17" t="n"/>
      <c r="I91" s="16" t="n"/>
      <c r="J91" s="16" t="n"/>
      <c r="K91" s="19">
        <f>IF($A91="","",IF(OR($B91="",$C91="",$D91=""),"Revisar datos",IF($D91="No",IF(AND($F91&lt;&gt;"",$G91="Sí"),"Validado","Opcional"),IF($F91="","Pendiente de recepción",IF($G91&lt;&gt;"Sí","Pendiente de revisión",IF(AND($H91&lt;&gt;"",$H91&lt;'Instrucciones'!$B$4),"Caducado","Validado"))))))</f>
        <v/>
      </c>
    </row>
    <row r="92">
      <c r="A92" s="16" t="n"/>
      <c r="B92" s="16" t="n"/>
      <c r="C92" s="16" t="n"/>
      <c r="D92" s="16" t="n"/>
      <c r="E92" s="17" t="n"/>
      <c r="F92" s="17" t="n"/>
      <c r="G92" s="16" t="n"/>
      <c r="H92" s="17" t="n"/>
      <c r="I92" s="16" t="n"/>
      <c r="J92" s="16" t="n"/>
      <c r="K92" s="19">
        <f>IF($A92="","",IF(OR($B92="",$C92="",$D92=""),"Revisar datos",IF($D92="No",IF(AND($F92&lt;&gt;"",$G92="Sí"),"Validado","Opcional"),IF($F92="","Pendiente de recepción",IF($G92&lt;&gt;"Sí","Pendiente de revisión",IF(AND($H92&lt;&gt;"",$H92&lt;'Instrucciones'!$B$4),"Caducado","Validado"))))))</f>
        <v/>
      </c>
    </row>
    <row r="93">
      <c r="A93" s="16" t="n"/>
      <c r="B93" s="16" t="n"/>
      <c r="C93" s="16" t="n"/>
      <c r="D93" s="16" t="n"/>
      <c r="E93" s="17" t="n"/>
      <c r="F93" s="17" t="n"/>
      <c r="G93" s="16" t="n"/>
      <c r="H93" s="17" t="n"/>
      <c r="I93" s="16" t="n"/>
      <c r="J93" s="16" t="n"/>
      <c r="K93" s="19">
        <f>IF($A93="","",IF(OR($B93="",$C93="",$D93=""),"Revisar datos",IF($D93="No",IF(AND($F93&lt;&gt;"",$G93="Sí"),"Validado","Opcional"),IF($F93="","Pendiente de recepción",IF($G93&lt;&gt;"Sí","Pendiente de revisión",IF(AND($H93&lt;&gt;"",$H93&lt;'Instrucciones'!$B$4),"Caducado","Validado"))))))</f>
        <v/>
      </c>
    </row>
    <row r="94">
      <c r="A94" s="16" t="n"/>
      <c r="B94" s="16" t="n"/>
      <c r="C94" s="16" t="n"/>
      <c r="D94" s="16" t="n"/>
      <c r="E94" s="17" t="n"/>
      <c r="F94" s="17" t="n"/>
      <c r="G94" s="16" t="n"/>
      <c r="H94" s="17" t="n"/>
      <c r="I94" s="16" t="n"/>
      <c r="J94" s="16" t="n"/>
      <c r="K94" s="19">
        <f>IF($A94="","",IF(OR($B94="",$C94="",$D94=""),"Revisar datos",IF($D94="No",IF(AND($F94&lt;&gt;"",$G94="Sí"),"Validado","Opcional"),IF($F94="","Pendiente de recepción",IF($G94&lt;&gt;"Sí","Pendiente de revisión",IF(AND($H94&lt;&gt;"",$H94&lt;'Instrucciones'!$B$4),"Caducado","Validado"))))))</f>
        <v/>
      </c>
    </row>
    <row r="95">
      <c r="A95" s="16" t="n"/>
      <c r="B95" s="16" t="n"/>
      <c r="C95" s="16" t="n"/>
      <c r="D95" s="16" t="n"/>
      <c r="E95" s="17" t="n"/>
      <c r="F95" s="17" t="n"/>
      <c r="G95" s="16" t="n"/>
      <c r="H95" s="17" t="n"/>
      <c r="I95" s="16" t="n"/>
      <c r="J95" s="16" t="n"/>
      <c r="K95" s="19">
        <f>IF($A95="","",IF(OR($B95="",$C95="",$D95=""),"Revisar datos",IF($D95="No",IF(AND($F95&lt;&gt;"",$G95="Sí"),"Validado","Opcional"),IF($F95="","Pendiente de recepción",IF($G95&lt;&gt;"Sí","Pendiente de revisión",IF(AND($H95&lt;&gt;"",$H95&lt;'Instrucciones'!$B$4),"Caducado","Validado"))))))</f>
        <v/>
      </c>
    </row>
    <row r="96">
      <c r="A96" s="16" t="n"/>
      <c r="B96" s="16" t="n"/>
      <c r="C96" s="16" t="n"/>
      <c r="D96" s="16" t="n"/>
      <c r="E96" s="17" t="n"/>
      <c r="F96" s="17" t="n"/>
      <c r="G96" s="16" t="n"/>
      <c r="H96" s="17" t="n"/>
      <c r="I96" s="16" t="n"/>
      <c r="J96" s="16" t="n"/>
      <c r="K96" s="19">
        <f>IF($A96="","",IF(OR($B96="",$C96="",$D96=""),"Revisar datos",IF($D96="No",IF(AND($F96&lt;&gt;"",$G96="Sí"),"Validado","Opcional"),IF($F96="","Pendiente de recepción",IF($G96&lt;&gt;"Sí","Pendiente de revisión",IF(AND($H96&lt;&gt;"",$H96&lt;'Instrucciones'!$B$4),"Caducado","Validado"))))))</f>
        <v/>
      </c>
    </row>
    <row r="97">
      <c r="A97" s="16" t="n"/>
      <c r="B97" s="16" t="n"/>
      <c r="C97" s="16" t="n"/>
      <c r="D97" s="16" t="n"/>
      <c r="E97" s="17" t="n"/>
      <c r="F97" s="17" t="n"/>
      <c r="G97" s="16" t="n"/>
      <c r="H97" s="17" t="n"/>
      <c r="I97" s="16" t="n"/>
      <c r="J97" s="16" t="n"/>
      <c r="K97" s="19">
        <f>IF($A97="","",IF(OR($B97="",$C97="",$D97=""),"Revisar datos",IF($D97="No",IF(AND($F97&lt;&gt;"",$G97="Sí"),"Validado","Opcional"),IF($F97="","Pendiente de recepción",IF($G97&lt;&gt;"Sí","Pendiente de revisión",IF(AND($H97&lt;&gt;"",$H97&lt;'Instrucciones'!$B$4),"Caducado","Validado"))))))</f>
        <v/>
      </c>
    </row>
    <row r="98">
      <c r="A98" s="16" t="n"/>
      <c r="B98" s="16" t="n"/>
      <c r="C98" s="16" t="n"/>
      <c r="D98" s="16" t="n"/>
      <c r="E98" s="17" t="n"/>
      <c r="F98" s="17" t="n"/>
      <c r="G98" s="16" t="n"/>
      <c r="H98" s="17" t="n"/>
      <c r="I98" s="16" t="n"/>
      <c r="J98" s="16" t="n"/>
      <c r="K98" s="19">
        <f>IF($A98="","",IF(OR($B98="",$C98="",$D98=""),"Revisar datos",IF($D98="No",IF(AND($F98&lt;&gt;"",$G98="Sí"),"Validado","Opcional"),IF($F98="","Pendiente de recepción",IF($G98&lt;&gt;"Sí","Pendiente de revisión",IF(AND($H98&lt;&gt;"",$H98&lt;'Instrucciones'!$B$4),"Caducado","Validado"))))))</f>
        <v/>
      </c>
    </row>
    <row r="99">
      <c r="A99" s="16" t="n"/>
      <c r="B99" s="16" t="n"/>
      <c r="C99" s="16" t="n"/>
      <c r="D99" s="16" t="n"/>
      <c r="E99" s="17" t="n"/>
      <c r="F99" s="17" t="n"/>
      <c r="G99" s="16" t="n"/>
      <c r="H99" s="17" t="n"/>
      <c r="I99" s="16" t="n"/>
      <c r="J99" s="16" t="n"/>
      <c r="K99" s="19">
        <f>IF($A99="","",IF(OR($B99="",$C99="",$D99=""),"Revisar datos",IF($D99="No",IF(AND($F99&lt;&gt;"",$G99="Sí"),"Validado","Opcional"),IF($F99="","Pendiente de recepción",IF($G99&lt;&gt;"Sí","Pendiente de revisión",IF(AND($H99&lt;&gt;"",$H99&lt;'Instrucciones'!$B$4),"Caducado","Validado"))))))</f>
        <v/>
      </c>
    </row>
    <row r="100">
      <c r="A100" s="16" t="n"/>
      <c r="B100" s="16" t="n"/>
      <c r="C100" s="16" t="n"/>
      <c r="D100" s="16" t="n"/>
      <c r="E100" s="17" t="n"/>
      <c r="F100" s="17" t="n"/>
      <c r="G100" s="16" t="n"/>
      <c r="H100" s="17" t="n"/>
      <c r="I100" s="16" t="n"/>
      <c r="J100" s="16" t="n"/>
      <c r="K100" s="19">
        <f>IF($A100="","",IF(OR($B100="",$C100="",$D100=""),"Revisar datos",IF($D100="No",IF(AND($F100&lt;&gt;"",$G100="Sí"),"Validado","Opcional"),IF($F100="","Pendiente de recepción",IF($G100&lt;&gt;"Sí","Pendiente de revisión",IF(AND($H100&lt;&gt;"",$H100&lt;'Instrucciones'!$B$4),"Caducado","Validado"))))))</f>
        <v/>
      </c>
    </row>
    <row r="101">
      <c r="A101" s="16" t="n"/>
      <c r="B101" s="16" t="n"/>
      <c r="C101" s="16" t="n"/>
      <c r="D101" s="16" t="n"/>
      <c r="E101" s="17" t="n"/>
      <c r="F101" s="17" t="n"/>
      <c r="G101" s="16" t="n"/>
      <c r="H101" s="17" t="n"/>
      <c r="I101" s="16" t="n"/>
      <c r="J101" s="16" t="n"/>
      <c r="K101" s="19">
        <f>IF($A101="","",IF(OR($B101="",$C101="",$D101=""),"Revisar datos",IF($D101="No",IF(AND($F101&lt;&gt;"",$G101="Sí"),"Validado","Opcional"),IF($F101="","Pendiente de recepción",IF($G101&lt;&gt;"Sí","Pendiente de revisión",IF(AND($H101&lt;&gt;"",$H101&lt;'Instrucciones'!$B$4),"Caducado","Validado"))))))</f>
        <v/>
      </c>
    </row>
    <row r="102">
      <c r="A102" s="16" t="n"/>
      <c r="B102" s="16" t="n"/>
      <c r="C102" s="16" t="n"/>
      <c r="D102" s="16" t="n"/>
      <c r="E102" s="17" t="n"/>
      <c r="F102" s="17" t="n"/>
      <c r="G102" s="16" t="n"/>
      <c r="H102" s="17" t="n"/>
      <c r="I102" s="16" t="n"/>
      <c r="J102" s="16" t="n"/>
      <c r="K102" s="19">
        <f>IF($A102="","",IF(OR($B102="",$C102="",$D102=""),"Revisar datos",IF($D102="No",IF(AND($F102&lt;&gt;"",$G102="Sí"),"Validado","Opcional"),IF($F102="","Pendiente de recepción",IF($G102&lt;&gt;"Sí","Pendiente de revisión",IF(AND($H102&lt;&gt;"",$H102&lt;'Instrucciones'!$B$4),"Caducado","Validado"))))))</f>
        <v/>
      </c>
    </row>
    <row r="103">
      <c r="A103" s="16" t="n"/>
      <c r="B103" s="16" t="n"/>
      <c r="C103" s="16" t="n"/>
      <c r="D103" s="16" t="n"/>
      <c r="E103" s="17" t="n"/>
      <c r="F103" s="17" t="n"/>
      <c r="G103" s="16" t="n"/>
      <c r="H103" s="17" t="n"/>
      <c r="I103" s="16" t="n"/>
      <c r="J103" s="16" t="n"/>
      <c r="K103" s="19">
        <f>IF($A103="","",IF(OR($B103="",$C103="",$D103=""),"Revisar datos",IF($D103="No",IF(AND($F103&lt;&gt;"",$G103="Sí"),"Validado","Opcional"),IF($F103="","Pendiente de recepción",IF($G103&lt;&gt;"Sí","Pendiente de revisión",IF(AND($H103&lt;&gt;"",$H103&lt;'Instrucciones'!$B$4),"Caducado","Validado"))))))</f>
        <v/>
      </c>
    </row>
    <row r="104">
      <c r="A104" s="16" t="n"/>
      <c r="B104" s="16" t="n"/>
      <c r="C104" s="16" t="n"/>
      <c r="D104" s="16" t="n"/>
      <c r="E104" s="17" t="n"/>
      <c r="F104" s="17" t="n"/>
      <c r="G104" s="16" t="n"/>
      <c r="H104" s="17" t="n"/>
      <c r="I104" s="16" t="n"/>
      <c r="J104" s="16" t="n"/>
      <c r="K104" s="19">
        <f>IF($A104="","",IF(OR($B104="",$C104="",$D104=""),"Revisar datos",IF($D104="No",IF(AND($F104&lt;&gt;"",$G104="Sí"),"Validado","Opcional"),IF($F104="","Pendiente de recepción",IF($G104&lt;&gt;"Sí","Pendiente de revisión",IF(AND($H104&lt;&gt;"",$H104&lt;'Instrucciones'!$B$4),"Caducado","Validado"))))))</f>
        <v/>
      </c>
    </row>
    <row r="105">
      <c r="A105" s="16" t="n"/>
      <c r="B105" s="16" t="n"/>
      <c r="C105" s="16" t="n"/>
      <c r="D105" s="16" t="n"/>
      <c r="E105" s="17" t="n"/>
      <c r="F105" s="17" t="n"/>
      <c r="G105" s="16" t="n"/>
      <c r="H105" s="17" t="n"/>
      <c r="I105" s="16" t="n"/>
      <c r="J105" s="16" t="n"/>
      <c r="K105" s="19">
        <f>IF($A105="","",IF(OR($B105="",$C105="",$D105=""),"Revisar datos",IF($D105="No",IF(AND($F105&lt;&gt;"",$G105="Sí"),"Validado","Opcional"),IF($F105="","Pendiente de recepción",IF($G105&lt;&gt;"Sí","Pendiente de revisión",IF(AND($H105&lt;&gt;"",$H105&lt;'Instrucciones'!$B$4),"Caducado","Validado"))))))</f>
        <v/>
      </c>
    </row>
    <row r="106">
      <c r="A106" s="16" t="n"/>
      <c r="B106" s="16" t="n"/>
      <c r="C106" s="16" t="n"/>
      <c r="D106" s="16" t="n"/>
      <c r="E106" s="17" t="n"/>
      <c r="F106" s="17" t="n"/>
      <c r="G106" s="16" t="n"/>
      <c r="H106" s="17" t="n"/>
      <c r="I106" s="16" t="n"/>
      <c r="J106" s="16" t="n"/>
      <c r="K106" s="19">
        <f>IF($A106="","",IF(OR($B106="",$C106="",$D106=""),"Revisar datos",IF($D106="No",IF(AND($F106&lt;&gt;"",$G106="Sí"),"Validado","Opcional"),IF($F106="","Pendiente de recepción",IF($G106&lt;&gt;"Sí","Pendiente de revisión",IF(AND($H106&lt;&gt;"",$H106&lt;'Instrucciones'!$B$4),"Caducado","Validado"))))))</f>
        <v/>
      </c>
    </row>
    <row r="107">
      <c r="A107" s="16" t="n"/>
      <c r="B107" s="16" t="n"/>
      <c r="C107" s="16" t="n"/>
      <c r="D107" s="16" t="n"/>
      <c r="E107" s="17" t="n"/>
      <c r="F107" s="17" t="n"/>
      <c r="G107" s="16" t="n"/>
      <c r="H107" s="17" t="n"/>
      <c r="I107" s="16" t="n"/>
      <c r="J107" s="16" t="n"/>
      <c r="K107" s="19">
        <f>IF($A107="","",IF(OR($B107="",$C107="",$D107=""),"Revisar datos",IF($D107="No",IF(AND($F107&lt;&gt;"",$G107="Sí"),"Validado","Opcional"),IF($F107="","Pendiente de recepción",IF($G107&lt;&gt;"Sí","Pendiente de revisión",IF(AND($H107&lt;&gt;"",$H107&lt;'Instrucciones'!$B$4),"Caducado","Validado"))))))</f>
        <v/>
      </c>
    </row>
    <row r="108">
      <c r="A108" s="16" t="n"/>
      <c r="B108" s="16" t="n"/>
      <c r="C108" s="16" t="n"/>
      <c r="D108" s="16" t="n"/>
      <c r="E108" s="17" t="n"/>
      <c r="F108" s="17" t="n"/>
      <c r="G108" s="16" t="n"/>
      <c r="H108" s="17" t="n"/>
      <c r="I108" s="16" t="n"/>
      <c r="J108" s="16" t="n"/>
      <c r="K108" s="19">
        <f>IF($A108="","",IF(OR($B108="",$C108="",$D108=""),"Revisar datos",IF($D108="No",IF(AND($F108&lt;&gt;"",$G108="Sí"),"Validado","Opcional"),IF($F108="","Pendiente de recepción",IF($G108&lt;&gt;"Sí","Pendiente de revisión",IF(AND($H108&lt;&gt;"",$H108&lt;'Instrucciones'!$B$4),"Caducado","Validado"))))))</f>
        <v/>
      </c>
    </row>
    <row r="109">
      <c r="A109" s="16" t="n"/>
      <c r="B109" s="16" t="n"/>
      <c r="C109" s="16" t="n"/>
      <c r="D109" s="16" t="n"/>
      <c r="E109" s="17" t="n"/>
      <c r="F109" s="17" t="n"/>
      <c r="G109" s="16" t="n"/>
      <c r="H109" s="17" t="n"/>
      <c r="I109" s="16" t="n"/>
      <c r="J109" s="16" t="n"/>
      <c r="K109" s="19">
        <f>IF($A109="","",IF(OR($B109="",$C109="",$D109=""),"Revisar datos",IF($D109="No",IF(AND($F109&lt;&gt;"",$G109="Sí"),"Validado","Opcional"),IF($F109="","Pendiente de recepción",IF($G109&lt;&gt;"Sí","Pendiente de revisión",IF(AND($H109&lt;&gt;"",$H109&lt;'Instrucciones'!$B$4),"Caducado","Validado"))))))</f>
        <v/>
      </c>
    </row>
    <row r="110">
      <c r="A110" s="16" t="n"/>
      <c r="B110" s="16" t="n"/>
      <c r="C110" s="16" t="n"/>
      <c r="D110" s="16" t="n"/>
      <c r="E110" s="17" t="n"/>
      <c r="F110" s="17" t="n"/>
      <c r="G110" s="16" t="n"/>
      <c r="H110" s="17" t="n"/>
      <c r="I110" s="16" t="n"/>
      <c r="J110" s="16" t="n"/>
      <c r="K110" s="19">
        <f>IF($A110="","",IF(OR($B110="",$C110="",$D110=""),"Revisar datos",IF($D110="No",IF(AND($F110&lt;&gt;"",$G110="Sí"),"Validado","Opcional"),IF($F110="","Pendiente de recepción",IF($G110&lt;&gt;"Sí","Pendiente de revisión",IF(AND($H110&lt;&gt;"",$H110&lt;'Instrucciones'!$B$4),"Caducado","Validado"))))))</f>
        <v/>
      </c>
    </row>
    <row r="111">
      <c r="A111" s="16" t="n"/>
      <c r="B111" s="16" t="n"/>
      <c r="C111" s="16" t="n"/>
      <c r="D111" s="16" t="n"/>
      <c r="E111" s="17" t="n"/>
      <c r="F111" s="17" t="n"/>
      <c r="G111" s="16" t="n"/>
      <c r="H111" s="17" t="n"/>
      <c r="I111" s="16" t="n"/>
      <c r="J111" s="16" t="n"/>
      <c r="K111" s="19">
        <f>IF($A111="","",IF(OR($B111="",$C111="",$D111=""),"Revisar datos",IF($D111="No",IF(AND($F111&lt;&gt;"",$G111="Sí"),"Validado","Opcional"),IF($F111="","Pendiente de recepción",IF($G111&lt;&gt;"Sí","Pendiente de revisión",IF(AND($H111&lt;&gt;"",$H111&lt;'Instrucciones'!$B$4),"Caducado","Validado"))))))</f>
        <v/>
      </c>
    </row>
    <row r="112">
      <c r="A112" s="16" t="n"/>
      <c r="B112" s="16" t="n"/>
      <c r="C112" s="16" t="n"/>
      <c r="D112" s="16" t="n"/>
      <c r="E112" s="17" t="n"/>
      <c r="F112" s="17" t="n"/>
      <c r="G112" s="16" t="n"/>
      <c r="H112" s="17" t="n"/>
      <c r="I112" s="16" t="n"/>
      <c r="J112" s="16" t="n"/>
      <c r="K112" s="19">
        <f>IF($A112="","",IF(OR($B112="",$C112="",$D112=""),"Revisar datos",IF($D112="No",IF(AND($F112&lt;&gt;"",$G112="Sí"),"Validado","Opcional"),IF($F112="","Pendiente de recepción",IF($G112&lt;&gt;"Sí","Pendiente de revisión",IF(AND($H112&lt;&gt;"",$H112&lt;'Instrucciones'!$B$4),"Caducado","Validado"))))))</f>
        <v/>
      </c>
    </row>
    <row r="113">
      <c r="A113" s="16" t="n"/>
      <c r="B113" s="16" t="n"/>
      <c r="C113" s="16" t="n"/>
      <c r="D113" s="16" t="n"/>
      <c r="E113" s="17" t="n"/>
      <c r="F113" s="17" t="n"/>
      <c r="G113" s="16" t="n"/>
      <c r="H113" s="17" t="n"/>
      <c r="I113" s="16" t="n"/>
      <c r="J113" s="16" t="n"/>
      <c r="K113" s="19">
        <f>IF($A113="","",IF(OR($B113="",$C113="",$D113=""),"Revisar datos",IF($D113="No",IF(AND($F113&lt;&gt;"",$G113="Sí"),"Validado","Opcional"),IF($F113="","Pendiente de recepción",IF($G113&lt;&gt;"Sí","Pendiente de revisión",IF(AND($H113&lt;&gt;"",$H113&lt;'Instrucciones'!$B$4),"Caducado","Validado"))))))</f>
        <v/>
      </c>
    </row>
    <row r="114">
      <c r="A114" s="16" t="n"/>
      <c r="B114" s="16" t="n"/>
      <c r="C114" s="16" t="n"/>
      <c r="D114" s="16" t="n"/>
      <c r="E114" s="17" t="n"/>
      <c r="F114" s="17" t="n"/>
      <c r="G114" s="16" t="n"/>
      <c r="H114" s="17" t="n"/>
      <c r="I114" s="16" t="n"/>
      <c r="J114" s="16" t="n"/>
      <c r="K114" s="19">
        <f>IF($A114="","",IF(OR($B114="",$C114="",$D114=""),"Revisar datos",IF($D114="No",IF(AND($F114&lt;&gt;"",$G114="Sí"),"Validado","Opcional"),IF($F114="","Pendiente de recepción",IF($G114&lt;&gt;"Sí","Pendiente de revisión",IF(AND($H114&lt;&gt;"",$H114&lt;'Instrucciones'!$B$4),"Caducado","Validado"))))))</f>
        <v/>
      </c>
    </row>
    <row r="115">
      <c r="A115" s="16" t="n"/>
      <c r="B115" s="16" t="n"/>
      <c r="C115" s="16" t="n"/>
      <c r="D115" s="16" t="n"/>
      <c r="E115" s="17" t="n"/>
      <c r="F115" s="17" t="n"/>
      <c r="G115" s="16" t="n"/>
      <c r="H115" s="17" t="n"/>
      <c r="I115" s="16" t="n"/>
      <c r="J115" s="16" t="n"/>
      <c r="K115" s="19">
        <f>IF($A115="","",IF(OR($B115="",$C115="",$D115=""),"Revisar datos",IF($D115="No",IF(AND($F115&lt;&gt;"",$G115="Sí"),"Validado","Opcional"),IF($F115="","Pendiente de recepción",IF($G115&lt;&gt;"Sí","Pendiente de revisión",IF(AND($H115&lt;&gt;"",$H115&lt;'Instrucciones'!$B$4),"Caducado","Validado"))))))</f>
        <v/>
      </c>
    </row>
    <row r="116">
      <c r="A116" s="16" t="n"/>
      <c r="B116" s="16" t="n"/>
      <c r="C116" s="16" t="n"/>
      <c r="D116" s="16" t="n"/>
      <c r="E116" s="17" t="n"/>
      <c r="F116" s="17" t="n"/>
      <c r="G116" s="16" t="n"/>
      <c r="H116" s="17" t="n"/>
      <c r="I116" s="16" t="n"/>
      <c r="J116" s="16" t="n"/>
      <c r="K116" s="19">
        <f>IF($A116="","",IF(OR($B116="",$C116="",$D116=""),"Revisar datos",IF($D116="No",IF(AND($F116&lt;&gt;"",$G116="Sí"),"Validado","Opcional"),IF($F116="","Pendiente de recepción",IF($G116&lt;&gt;"Sí","Pendiente de revisión",IF(AND($H116&lt;&gt;"",$H116&lt;'Instrucciones'!$B$4),"Caducado","Validado"))))))</f>
        <v/>
      </c>
    </row>
    <row r="117">
      <c r="A117" s="16" t="n"/>
      <c r="B117" s="16" t="n"/>
      <c r="C117" s="16" t="n"/>
      <c r="D117" s="16" t="n"/>
      <c r="E117" s="17" t="n"/>
      <c r="F117" s="17" t="n"/>
      <c r="G117" s="16" t="n"/>
      <c r="H117" s="17" t="n"/>
      <c r="I117" s="16" t="n"/>
      <c r="J117" s="16" t="n"/>
      <c r="K117" s="19">
        <f>IF($A117="","",IF(OR($B117="",$C117="",$D117=""),"Revisar datos",IF($D117="No",IF(AND($F117&lt;&gt;"",$G117="Sí"),"Validado","Opcional"),IF($F117="","Pendiente de recepción",IF($G117&lt;&gt;"Sí","Pendiente de revisión",IF(AND($H117&lt;&gt;"",$H117&lt;'Instrucciones'!$B$4),"Caducado","Validado"))))))</f>
        <v/>
      </c>
    </row>
    <row r="118">
      <c r="A118" s="16" t="n"/>
      <c r="B118" s="16" t="n"/>
      <c r="C118" s="16" t="n"/>
      <c r="D118" s="16" t="n"/>
      <c r="E118" s="17" t="n"/>
      <c r="F118" s="17" t="n"/>
      <c r="G118" s="16" t="n"/>
      <c r="H118" s="17" t="n"/>
      <c r="I118" s="16" t="n"/>
      <c r="J118" s="16" t="n"/>
      <c r="K118" s="19">
        <f>IF($A118="","",IF(OR($B118="",$C118="",$D118=""),"Revisar datos",IF($D118="No",IF(AND($F118&lt;&gt;"",$G118="Sí"),"Validado","Opcional"),IF($F118="","Pendiente de recepción",IF($G118&lt;&gt;"Sí","Pendiente de revisión",IF(AND($H118&lt;&gt;"",$H118&lt;'Instrucciones'!$B$4),"Caducado","Validado"))))))</f>
        <v/>
      </c>
    </row>
    <row r="119">
      <c r="A119" s="16" t="n"/>
      <c r="B119" s="16" t="n"/>
      <c r="C119" s="16" t="n"/>
      <c r="D119" s="16" t="n"/>
      <c r="E119" s="17" t="n"/>
      <c r="F119" s="17" t="n"/>
      <c r="G119" s="16" t="n"/>
      <c r="H119" s="17" t="n"/>
      <c r="I119" s="16" t="n"/>
      <c r="J119" s="16" t="n"/>
      <c r="K119" s="19">
        <f>IF($A119="","",IF(OR($B119="",$C119="",$D119=""),"Revisar datos",IF($D119="No",IF(AND($F119&lt;&gt;"",$G119="Sí"),"Validado","Opcional"),IF($F119="","Pendiente de recepción",IF($G119&lt;&gt;"Sí","Pendiente de revisión",IF(AND($H119&lt;&gt;"",$H119&lt;'Instrucciones'!$B$4),"Caducado","Validado"))))))</f>
        <v/>
      </c>
    </row>
    <row r="120">
      <c r="A120" s="16" t="n"/>
      <c r="B120" s="16" t="n"/>
      <c r="C120" s="16" t="n"/>
      <c r="D120" s="16" t="n"/>
      <c r="E120" s="17" t="n"/>
      <c r="F120" s="17" t="n"/>
      <c r="G120" s="16" t="n"/>
      <c r="H120" s="17" t="n"/>
      <c r="I120" s="16" t="n"/>
      <c r="J120" s="16" t="n"/>
      <c r="K120" s="19">
        <f>IF($A120="","",IF(OR($B120="",$C120="",$D120=""),"Revisar datos",IF($D120="No",IF(AND($F120&lt;&gt;"",$G120="Sí"),"Validado","Opcional"),IF($F120="","Pendiente de recepción",IF($G120&lt;&gt;"Sí","Pendiente de revisión",IF(AND($H120&lt;&gt;"",$H120&lt;'Instrucciones'!$B$4),"Caducado","Validado"))))))</f>
        <v/>
      </c>
    </row>
    <row r="121">
      <c r="A121" s="16" t="n"/>
      <c r="B121" s="16" t="n"/>
      <c r="C121" s="16" t="n"/>
      <c r="D121" s="16" t="n"/>
      <c r="E121" s="17" t="n"/>
      <c r="F121" s="17" t="n"/>
      <c r="G121" s="16" t="n"/>
      <c r="H121" s="17" t="n"/>
      <c r="I121" s="16" t="n"/>
      <c r="J121" s="16" t="n"/>
      <c r="K121" s="19">
        <f>IF($A121="","",IF(OR($B121="",$C121="",$D121=""),"Revisar datos",IF($D121="No",IF(AND($F121&lt;&gt;"",$G121="Sí"),"Validado","Opcional"),IF($F121="","Pendiente de recepción",IF($G121&lt;&gt;"Sí","Pendiente de revisión",IF(AND($H121&lt;&gt;"",$H121&lt;'Instrucciones'!$B$4),"Caducado","Validado"))))))</f>
        <v/>
      </c>
    </row>
    <row r="122">
      <c r="A122" s="16" t="n"/>
      <c r="B122" s="16" t="n"/>
      <c r="C122" s="16" t="n"/>
      <c r="D122" s="16" t="n"/>
      <c r="E122" s="17" t="n"/>
      <c r="F122" s="17" t="n"/>
      <c r="G122" s="16" t="n"/>
      <c r="H122" s="17" t="n"/>
      <c r="I122" s="16" t="n"/>
      <c r="J122" s="16" t="n"/>
      <c r="K122" s="19">
        <f>IF($A122="","",IF(OR($B122="",$C122="",$D122=""),"Revisar datos",IF($D122="No",IF(AND($F122&lt;&gt;"",$G122="Sí"),"Validado","Opcional"),IF($F122="","Pendiente de recepción",IF($G122&lt;&gt;"Sí","Pendiente de revisión",IF(AND($H122&lt;&gt;"",$H122&lt;'Instrucciones'!$B$4),"Caducado","Validado"))))))</f>
        <v/>
      </c>
    </row>
    <row r="123">
      <c r="A123" s="16" t="n"/>
      <c r="B123" s="16" t="n"/>
      <c r="C123" s="16" t="n"/>
      <c r="D123" s="16" t="n"/>
      <c r="E123" s="17" t="n"/>
      <c r="F123" s="17" t="n"/>
      <c r="G123" s="16" t="n"/>
      <c r="H123" s="17" t="n"/>
      <c r="I123" s="16" t="n"/>
      <c r="J123" s="16" t="n"/>
      <c r="K123" s="19">
        <f>IF($A123="","",IF(OR($B123="",$C123="",$D123=""),"Revisar datos",IF($D123="No",IF(AND($F123&lt;&gt;"",$G123="Sí"),"Validado","Opcional"),IF($F123="","Pendiente de recepción",IF($G123&lt;&gt;"Sí","Pendiente de revisión",IF(AND($H123&lt;&gt;"",$H123&lt;'Instrucciones'!$B$4),"Caducado","Validado"))))))</f>
        <v/>
      </c>
    </row>
    <row r="124">
      <c r="A124" s="16" t="n"/>
      <c r="B124" s="16" t="n"/>
      <c r="C124" s="16" t="n"/>
      <c r="D124" s="16" t="n"/>
      <c r="E124" s="17" t="n"/>
      <c r="F124" s="17" t="n"/>
      <c r="G124" s="16" t="n"/>
      <c r="H124" s="17" t="n"/>
      <c r="I124" s="16" t="n"/>
      <c r="J124" s="16" t="n"/>
      <c r="K124" s="19">
        <f>IF($A124="","",IF(OR($B124="",$C124="",$D124=""),"Revisar datos",IF($D124="No",IF(AND($F124&lt;&gt;"",$G124="Sí"),"Validado","Opcional"),IF($F124="","Pendiente de recepción",IF($G124&lt;&gt;"Sí","Pendiente de revisión",IF(AND($H124&lt;&gt;"",$H124&lt;'Instrucciones'!$B$4),"Caducado","Validado"))))))</f>
        <v/>
      </c>
    </row>
    <row r="125">
      <c r="A125" s="16" t="n"/>
      <c r="B125" s="16" t="n"/>
      <c r="C125" s="16" t="n"/>
      <c r="D125" s="16" t="n"/>
      <c r="E125" s="17" t="n"/>
      <c r="F125" s="17" t="n"/>
      <c r="G125" s="16" t="n"/>
      <c r="H125" s="17" t="n"/>
      <c r="I125" s="16" t="n"/>
      <c r="J125" s="16" t="n"/>
      <c r="K125" s="19">
        <f>IF($A125="","",IF(OR($B125="",$C125="",$D125=""),"Revisar datos",IF($D125="No",IF(AND($F125&lt;&gt;"",$G125="Sí"),"Validado","Opcional"),IF($F125="","Pendiente de recepción",IF($G125&lt;&gt;"Sí","Pendiente de revisión",IF(AND($H125&lt;&gt;"",$H125&lt;'Instrucciones'!$B$4),"Caducado","Validado"))))))</f>
        <v/>
      </c>
    </row>
    <row r="126">
      <c r="A126" s="16" t="n"/>
      <c r="B126" s="16" t="n"/>
      <c r="C126" s="16" t="n"/>
      <c r="D126" s="16" t="n"/>
      <c r="E126" s="17" t="n"/>
      <c r="F126" s="17" t="n"/>
      <c r="G126" s="16" t="n"/>
      <c r="H126" s="17" t="n"/>
      <c r="I126" s="16" t="n"/>
      <c r="J126" s="16" t="n"/>
      <c r="K126" s="19">
        <f>IF($A126="","",IF(OR($B126="",$C126="",$D126=""),"Revisar datos",IF($D126="No",IF(AND($F126&lt;&gt;"",$G126="Sí"),"Validado","Opcional"),IF($F126="","Pendiente de recepción",IF($G126&lt;&gt;"Sí","Pendiente de revisión",IF(AND($H126&lt;&gt;"",$H126&lt;'Instrucciones'!$B$4),"Caducado","Validado"))))))</f>
        <v/>
      </c>
    </row>
    <row r="127">
      <c r="A127" s="16" t="n"/>
      <c r="B127" s="16" t="n"/>
      <c r="C127" s="16" t="n"/>
      <c r="D127" s="16" t="n"/>
      <c r="E127" s="17" t="n"/>
      <c r="F127" s="17" t="n"/>
      <c r="G127" s="16" t="n"/>
      <c r="H127" s="17" t="n"/>
      <c r="I127" s="16" t="n"/>
      <c r="J127" s="16" t="n"/>
      <c r="K127" s="19">
        <f>IF($A127="","",IF(OR($B127="",$C127="",$D127=""),"Revisar datos",IF($D127="No",IF(AND($F127&lt;&gt;"",$G127="Sí"),"Validado","Opcional"),IF($F127="","Pendiente de recepción",IF($G127&lt;&gt;"Sí","Pendiente de revisión",IF(AND($H127&lt;&gt;"",$H127&lt;'Instrucciones'!$B$4),"Caducado","Validado"))))))</f>
        <v/>
      </c>
    </row>
    <row r="128">
      <c r="A128" s="16" t="n"/>
      <c r="B128" s="16" t="n"/>
      <c r="C128" s="16" t="n"/>
      <c r="D128" s="16" t="n"/>
      <c r="E128" s="17" t="n"/>
      <c r="F128" s="17" t="n"/>
      <c r="G128" s="16" t="n"/>
      <c r="H128" s="17" t="n"/>
      <c r="I128" s="16" t="n"/>
      <c r="J128" s="16" t="n"/>
      <c r="K128" s="19">
        <f>IF($A128="","",IF(OR($B128="",$C128="",$D128=""),"Revisar datos",IF($D128="No",IF(AND($F128&lt;&gt;"",$G128="Sí"),"Validado","Opcional"),IF($F128="","Pendiente de recepción",IF($G128&lt;&gt;"Sí","Pendiente de revisión",IF(AND($H128&lt;&gt;"",$H128&lt;'Instrucciones'!$B$4),"Caducado","Validado"))))))</f>
        <v/>
      </c>
    </row>
    <row r="129">
      <c r="A129" s="16" t="n"/>
      <c r="B129" s="16" t="n"/>
      <c r="C129" s="16" t="n"/>
      <c r="D129" s="16" t="n"/>
      <c r="E129" s="17" t="n"/>
      <c r="F129" s="17" t="n"/>
      <c r="G129" s="16" t="n"/>
      <c r="H129" s="17" t="n"/>
      <c r="I129" s="16" t="n"/>
      <c r="J129" s="16" t="n"/>
      <c r="K129" s="19">
        <f>IF($A129="","",IF(OR($B129="",$C129="",$D129=""),"Revisar datos",IF($D129="No",IF(AND($F129&lt;&gt;"",$G129="Sí"),"Validado","Opcional"),IF($F129="","Pendiente de recepción",IF($G129&lt;&gt;"Sí","Pendiente de revisión",IF(AND($H129&lt;&gt;"",$H129&lt;'Instrucciones'!$B$4),"Caducado","Validado"))))))</f>
        <v/>
      </c>
    </row>
    <row r="130">
      <c r="A130" s="16" t="n"/>
      <c r="B130" s="16" t="n"/>
      <c r="C130" s="16" t="n"/>
      <c r="D130" s="16" t="n"/>
      <c r="E130" s="17" t="n"/>
      <c r="F130" s="17" t="n"/>
      <c r="G130" s="16" t="n"/>
      <c r="H130" s="17" t="n"/>
      <c r="I130" s="16" t="n"/>
      <c r="J130" s="16" t="n"/>
      <c r="K130" s="19">
        <f>IF($A130="","",IF(OR($B130="",$C130="",$D130=""),"Revisar datos",IF($D130="No",IF(AND($F130&lt;&gt;"",$G130="Sí"),"Validado","Opcional"),IF($F130="","Pendiente de recepción",IF($G130&lt;&gt;"Sí","Pendiente de revisión",IF(AND($H130&lt;&gt;"",$H130&lt;'Instrucciones'!$B$4),"Caducado","Validado"))))))</f>
        <v/>
      </c>
    </row>
    <row r="131">
      <c r="A131" s="16" t="n"/>
      <c r="B131" s="16" t="n"/>
      <c r="C131" s="16" t="n"/>
      <c r="D131" s="16" t="n"/>
      <c r="E131" s="17" t="n"/>
      <c r="F131" s="17" t="n"/>
      <c r="G131" s="16" t="n"/>
      <c r="H131" s="17" t="n"/>
      <c r="I131" s="16" t="n"/>
      <c r="J131" s="16" t="n"/>
      <c r="K131" s="19">
        <f>IF($A131="","",IF(OR($B131="",$C131="",$D131=""),"Revisar datos",IF($D131="No",IF(AND($F131&lt;&gt;"",$G131="Sí"),"Validado","Opcional"),IF($F131="","Pendiente de recepción",IF($G131&lt;&gt;"Sí","Pendiente de revisión",IF(AND($H131&lt;&gt;"",$H131&lt;'Instrucciones'!$B$4),"Caducado","Validado"))))))</f>
        <v/>
      </c>
    </row>
    <row r="132">
      <c r="A132" s="16" t="n"/>
      <c r="B132" s="16" t="n"/>
      <c r="C132" s="16" t="n"/>
      <c r="D132" s="16" t="n"/>
      <c r="E132" s="17" t="n"/>
      <c r="F132" s="17" t="n"/>
      <c r="G132" s="16" t="n"/>
      <c r="H132" s="17" t="n"/>
      <c r="I132" s="16" t="n"/>
      <c r="J132" s="16" t="n"/>
      <c r="K132" s="19">
        <f>IF($A132="","",IF(OR($B132="",$C132="",$D132=""),"Revisar datos",IF($D132="No",IF(AND($F132&lt;&gt;"",$G132="Sí"),"Validado","Opcional"),IF($F132="","Pendiente de recepción",IF($G132&lt;&gt;"Sí","Pendiente de revisión",IF(AND($H132&lt;&gt;"",$H132&lt;'Instrucciones'!$B$4),"Caducado","Validado"))))))</f>
        <v/>
      </c>
    </row>
    <row r="133">
      <c r="A133" s="16" t="n"/>
      <c r="B133" s="16" t="n"/>
      <c r="C133" s="16" t="n"/>
      <c r="D133" s="16" t="n"/>
      <c r="E133" s="17" t="n"/>
      <c r="F133" s="17" t="n"/>
      <c r="G133" s="16" t="n"/>
      <c r="H133" s="17" t="n"/>
      <c r="I133" s="16" t="n"/>
      <c r="J133" s="16" t="n"/>
      <c r="K133" s="19">
        <f>IF($A133="","",IF(OR($B133="",$C133="",$D133=""),"Revisar datos",IF($D133="No",IF(AND($F133&lt;&gt;"",$G133="Sí"),"Validado","Opcional"),IF($F133="","Pendiente de recepción",IF($G133&lt;&gt;"Sí","Pendiente de revisión",IF(AND($H133&lt;&gt;"",$H133&lt;'Instrucciones'!$B$4),"Caducado","Validado"))))))</f>
        <v/>
      </c>
    </row>
    <row r="134">
      <c r="A134" s="16" t="n"/>
      <c r="B134" s="16" t="n"/>
      <c r="C134" s="16" t="n"/>
      <c r="D134" s="16" t="n"/>
      <c r="E134" s="17" t="n"/>
      <c r="F134" s="17" t="n"/>
      <c r="G134" s="16" t="n"/>
      <c r="H134" s="17" t="n"/>
      <c r="I134" s="16" t="n"/>
      <c r="J134" s="16" t="n"/>
      <c r="K134" s="19">
        <f>IF($A134="","",IF(OR($B134="",$C134="",$D134=""),"Revisar datos",IF($D134="No",IF(AND($F134&lt;&gt;"",$G134="Sí"),"Validado","Opcional"),IF($F134="","Pendiente de recepción",IF($G134&lt;&gt;"Sí","Pendiente de revisión",IF(AND($H134&lt;&gt;"",$H134&lt;'Instrucciones'!$B$4),"Caducado","Validado"))))))</f>
        <v/>
      </c>
    </row>
    <row r="135">
      <c r="A135" s="16" t="n"/>
      <c r="B135" s="16" t="n"/>
      <c r="C135" s="16" t="n"/>
      <c r="D135" s="16" t="n"/>
      <c r="E135" s="17" t="n"/>
      <c r="F135" s="17" t="n"/>
      <c r="G135" s="16" t="n"/>
      <c r="H135" s="17" t="n"/>
      <c r="I135" s="16" t="n"/>
      <c r="J135" s="16" t="n"/>
      <c r="K135" s="19">
        <f>IF($A135="","",IF(OR($B135="",$C135="",$D135=""),"Revisar datos",IF($D135="No",IF(AND($F135&lt;&gt;"",$G135="Sí"),"Validado","Opcional"),IF($F135="","Pendiente de recepción",IF($G135&lt;&gt;"Sí","Pendiente de revisión",IF(AND($H135&lt;&gt;"",$H135&lt;'Instrucciones'!$B$4),"Caducado","Validado"))))))</f>
        <v/>
      </c>
    </row>
    <row r="136">
      <c r="A136" s="16" t="n"/>
      <c r="B136" s="16" t="n"/>
      <c r="C136" s="16" t="n"/>
      <c r="D136" s="16" t="n"/>
      <c r="E136" s="17" t="n"/>
      <c r="F136" s="17" t="n"/>
      <c r="G136" s="16" t="n"/>
      <c r="H136" s="17" t="n"/>
      <c r="I136" s="16" t="n"/>
      <c r="J136" s="16" t="n"/>
      <c r="K136" s="19">
        <f>IF($A136="","",IF(OR($B136="",$C136="",$D136=""),"Revisar datos",IF($D136="No",IF(AND($F136&lt;&gt;"",$G136="Sí"),"Validado","Opcional"),IF($F136="","Pendiente de recepción",IF($G136&lt;&gt;"Sí","Pendiente de revisión",IF(AND($H136&lt;&gt;"",$H136&lt;'Instrucciones'!$B$4),"Caducado","Validado"))))))</f>
        <v/>
      </c>
    </row>
    <row r="137">
      <c r="A137" s="16" t="n"/>
      <c r="B137" s="16" t="n"/>
      <c r="C137" s="16" t="n"/>
      <c r="D137" s="16" t="n"/>
      <c r="E137" s="17" t="n"/>
      <c r="F137" s="17" t="n"/>
      <c r="G137" s="16" t="n"/>
      <c r="H137" s="17" t="n"/>
      <c r="I137" s="16" t="n"/>
      <c r="J137" s="16" t="n"/>
      <c r="K137" s="19">
        <f>IF($A137="","",IF(OR($B137="",$C137="",$D137=""),"Revisar datos",IF($D137="No",IF(AND($F137&lt;&gt;"",$G137="Sí"),"Validado","Opcional"),IF($F137="","Pendiente de recepción",IF($G137&lt;&gt;"Sí","Pendiente de revisión",IF(AND($H137&lt;&gt;"",$H137&lt;'Instrucciones'!$B$4),"Caducado","Validado"))))))</f>
        <v/>
      </c>
    </row>
    <row r="138">
      <c r="A138" s="16" t="n"/>
      <c r="B138" s="16" t="n"/>
      <c r="C138" s="16" t="n"/>
      <c r="D138" s="16" t="n"/>
      <c r="E138" s="17" t="n"/>
      <c r="F138" s="17" t="n"/>
      <c r="G138" s="16" t="n"/>
      <c r="H138" s="17" t="n"/>
      <c r="I138" s="16" t="n"/>
      <c r="J138" s="16" t="n"/>
      <c r="K138" s="19">
        <f>IF($A138="","",IF(OR($B138="",$C138="",$D138=""),"Revisar datos",IF($D138="No",IF(AND($F138&lt;&gt;"",$G138="Sí"),"Validado","Opcional"),IF($F138="","Pendiente de recepción",IF($G138&lt;&gt;"Sí","Pendiente de revisión",IF(AND($H138&lt;&gt;"",$H138&lt;'Instrucciones'!$B$4),"Caducado","Validado"))))))</f>
        <v/>
      </c>
    </row>
    <row r="139">
      <c r="A139" s="16" t="n"/>
      <c r="B139" s="16" t="n"/>
      <c r="C139" s="16" t="n"/>
      <c r="D139" s="16" t="n"/>
      <c r="E139" s="17" t="n"/>
      <c r="F139" s="17" t="n"/>
      <c r="G139" s="16" t="n"/>
      <c r="H139" s="17" t="n"/>
      <c r="I139" s="16" t="n"/>
      <c r="J139" s="16" t="n"/>
      <c r="K139" s="19">
        <f>IF($A139="","",IF(OR($B139="",$C139="",$D139=""),"Revisar datos",IF($D139="No",IF(AND($F139&lt;&gt;"",$G139="Sí"),"Validado","Opcional"),IF($F139="","Pendiente de recepción",IF($G139&lt;&gt;"Sí","Pendiente de revisión",IF(AND($H139&lt;&gt;"",$H139&lt;'Instrucciones'!$B$4),"Caducado","Validado"))))))</f>
        <v/>
      </c>
    </row>
    <row r="140">
      <c r="A140" s="16" t="n"/>
      <c r="B140" s="16" t="n"/>
      <c r="C140" s="16" t="n"/>
      <c r="D140" s="16" t="n"/>
      <c r="E140" s="17" t="n"/>
      <c r="F140" s="17" t="n"/>
      <c r="G140" s="16" t="n"/>
      <c r="H140" s="17" t="n"/>
      <c r="I140" s="16" t="n"/>
      <c r="J140" s="16" t="n"/>
      <c r="K140" s="19">
        <f>IF($A140="","",IF(OR($B140="",$C140="",$D140=""),"Revisar datos",IF($D140="No",IF(AND($F140&lt;&gt;"",$G140="Sí"),"Validado","Opcional"),IF($F140="","Pendiente de recepción",IF($G140&lt;&gt;"Sí","Pendiente de revisión",IF(AND($H140&lt;&gt;"",$H140&lt;'Instrucciones'!$B$4),"Caducado","Validado"))))))</f>
        <v/>
      </c>
    </row>
    <row r="141">
      <c r="A141" s="16" t="n"/>
      <c r="B141" s="16" t="n"/>
      <c r="C141" s="16" t="n"/>
      <c r="D141" s="16" t="n"/>
      <c r="E141" s="17" t="n"/>
      <c r="F141" s="17" t="n"/>
      <c r="G141" s="16" t="n"/>
      <c r="H141" s="17" t="n"/>
      <c r="I141" s="16" t="n"/>
      <c r="J141" s="16" t="n"/>
      <c r="K141" s="19">
        <f>IF($A141="","",IF(OR($B141="",$C141="",$D141=""),"Revisar datos",IF($D141="No",IF(AND($F141&lt;&gt;"",$G141="Sí"),"Validado","Opcional"),IF($F141="","Pendiente de recepción",IF($G141&lt;&gt;"Sí","Pendiente de revisión",IF(AND($H141&lt;&gt;"",$H141&lt;'Instrucciones'!$B$4),"Caducado","Validado"))))))</f>
        <v/>
      </c>
    </row>
    <row r="142">
      <c r="A142" s="16" t="n"/>
      <c r="B142" s="16" t="n"/>
      <c r="C142" s="16" t="n"/>
      <c r="D142" s="16" t="n"/>
      <c r="E142" s="17" t="n"/>
      <c r="F142" s="17" t="n"/>
      <c r="G142" s="16" t="n"/>
      <c r="H142" s="17" t="n"/>
      <c r="I142" s="16" t="n"/>
      <c r="J142" s="16" t="n"/>
      <c r="K142" s="19">
        <f>IF($A142="","",IF(OR($B142="",$C142="",$D142=""),"Revisar datos",IF($D142="No",IF(AND($F142&lt;&gt;"",$G142="Sí"),"Validado","Opcional"),IF($F142="","Pendiente de recepción",IF($G142&lt;&gt;"Sí","Pendiente de revisión",IF(AND($H142&lt;&gt;"",$H142&lt;'Instrucciones'!$B$4),"Caducado","Validado"))))))</f>
        <v/>
      </c>
    </row>
    <row r="143">
      <c r="A143" s="16" t="n"/>
      <c r="B143" s="16" t="n"/>
      <c r="C143" s="16" t="n"/>
      <c r="D143" s="16" t="n"/>
      <c r="E143" s="17" t="n"/>
      <c r="F143" s="17" t="n"/>
      <c r="G143" s="16" t="n"/>
      <c r="H143" s="17" t="n"/>
      <c r="I143" s="16" t="n"/>
      <c r="J143" s="16" t="n"/>
      <c r="K143" s="19">
        <f>IF($A143="","",IF(OR($B143="",$C143="",$D143=""),"Revisar datos",IF($D143="No",IF(AND($F143&lt;&gt;"",$G143="Sí"),"Validado","Opcional"),IF($F143="","Pendiente de recepción",IF($G143&lt;&gt;"Sí","Pendiente de revisión",IF(AND($H143&lt;&gt;"",$H143&lt;'Instrucciones'!$B$4),"Caducado","Validado"))))))</f>
        <v/>
      </c>
    </row>
    <row r="144">
      <c r="A144" s="16" t="n"/>
      <c r="B144" s="16" t="n"/>
      <c r="C144" s="16" t="n"/>
      <c r="D144" s="16" t="n"/>
      <c r="E144" s="17" t="n"/>
      <c r="F144" s="17" t="n"/>
      <c r="G144" s="16" t="n"/>
      <c r="H144" s="17" t="n"/>
      <c r="I144" s="16" t="n"/>
      <c r="J144" s="16" t="n"/>
      <c r="K144" s="19">
        <f>IF($A144="","",IF(OR($B144="",$C144="",$D144=""),"Revisar datos",IF($D144="No",IF(AND($F144&lt;&gt;"",$G144="Sí"),"Validado","Opcional"),IF($F144="","Pendiente de recepción",IF($G144&lt;&gt;"Sí","Pendiente de revisión",IF(AND($H144&lt;&gt;"",$H144&lt;'Instrucciones'!$B$4),"Caducado","Validado"))))))</f>
        <v/>
      </c>
    </row>
    <row r="145">
      <c r="A145" s="16" t="n"/>
      <c r="B145" s="16" t="n"/>
      <c r="C145" s="16" t="n"/>
      <c r="D145" s="16" t="n"/>
      <c r="E145" s="17" t="n"/>
      <c r="F145" s="17" t="n"/>
      <c r="G145" s="16" t="n"/>
      <c r="H145" s="17" t="n"/>
      <c r="I145" s="16" t="n"/>
      <c r="J145" s="16" t="n"/>
      <c r="K145" s="19">
        <f>IF($A145="","",IF(OR($B145="",$C145="",$D145=""),"Revisar datos",IF($D145="No",IF(AND($F145&lt;&gt;"",$G145="Sí"),"Validado","Opcional"),IF($F145="","Pendiente de recepción",IF($G145&lt;&gt;"Sí","Pendiente de revisión",IF(AND($H145&lt;&gt;"",$H145&lt;'Instrucciones'!$B$4),"Caducado","Validado"))))))</f>
        <v/>
      </c>
    </row>
    <row r="146">
      <c r="A146" s="16" t="n"/>
      <c r="B146" s="16" t="n"/>
      <c r="C146" s="16" t="n"/>
      <c r="D146" s="16" t="n"/>
      <c r="E146" s="17" t="n"/>
      <c r="F146" s="17" t="n"/>
      <c r="G146" s="16" t="n"/>
      <c r="H146" s="17" t="n"/>
      <c r="I146" s="16" t="n"/>
      <c r="J146" s="16" t="n"/>
      <c r="K146" s="19">
        <f>IF($A146="","",IF(OR($B146="",$C146="",$D146=""),"Revisar datos",IF($D146="No",IF(AND($F146&lt;&gt;"",$G146="Sí"),"Validado","Opcional"),IF($F146="","Pendiente de recepción",IF($G146&lt;&gt;"Sí","Pendiente de revisión",IF(AND($H146&lt;&gt;"",$H146&lt;'Instrucciones'!$B$4),"Caducado","Validado"))))))</f>
        <v/>
      </c>
    </row>
    <row r="147">
      <c r="A147" s="16" t="n"/>
      <c r="B147" s="16" t="n"/>
      <c r="C147" s="16" t="n"/>
      <c r="D147" s="16" t="n"/>
      <c r="E147" s="17" t="n"/>
      <c r="F147" s="17" t="n"/>
      <c r="G147" s="16" t="n"/>
      <c r="H147" s="17" t="n"/>
      <c r="I147" s="16" t="n"/>
      <c r="J147" s="16" t="n"/>
      <c r="K147" s="19">
        <f>IF($A147="","",IF(OR($B147="",$C147="",$D147=""),"Revisar datos",IF($D147="No",IF(AND($F147&lt;&gt;"",$G147="Sí"),"Validado","Opcional"),IF($F147="","Pendiente de recepción",IF($G147&lt;&gt;"Sí","Pendiente de revisión",IF(AND($H147&lt;&gt;"",$H147&lt;'Instrucciones'!$B$4),"Caducado","Validado"))))))</f>
        <v/>
      </c>
    </row>
    <row r="148">
      <c r="A148" s="16" t="n"/>
      <c r="B148" s="16" t="n"/>
      <c r="C148" s="16" t="n"/>
      <c r="D148" s="16" t="n"/>
      <c r="E148" s="17" t="n"/>
      <c r="F148" s="17" t="n"/>
      <c r="G148" s="16" t="n"/>
      <c r="H148" s="17" t="n"/>
      <c r="I148" s="16" t="n"/>
      <c r="J148" s="16" t="n"/>
      <c r="K148" s="19">
        <f>IF($A148="","",IF(OR($B148="",$C148="",$D148=""),"Revisar datos",IF($D148="No",IF(AND($F148&lt;&gt;"",$G148="Sí"),"Validado","Opcional"),IF($F148="","Pendiente de recepción",IF($G148&lt;&gt;"Sí","Pendiente de revisión",IF(AND($H148&lt;&gt;"",$H148&lt;'Instrucciones'!$B$4),"Caducado","Validado"))))))</f>
        <v/>
      </c>
    </row>
    <row r="149">
      <c r="A149" s="16" t="n"/>
      <c r="B149" s="16" t="n"/>
      <c r="C149" s="16" t="n"/>
      <c r="D149" s="16" t="n"/>
      <c r="E149" s="17" t="n"/>
      <c r="F149" s="17" t="n"/>
      <c r="G149" s="16" t="n"/>
      <c r="H149" s="17" t="n"/>
      <c r="I149" s="16" t="n"/>
      <c r="J149" s="16" t="n"/>
      <c r="K149" s="19">
        <f>IF($A149="","",IF(OR($B149="",$C149="",$D149=""),"Revisar datos",IF($D149="No",IF(AND($F149&lt;&gt;"",$G149="Sí"),"Validado","Opcional"),IF($F149="","Pendiente de recepción",IF($G149&lt;&gt;"Sí","Pendiente de revisión",IF(AND($H149&lt;&gt;"",$H149&lt;'Instrucciones'!$B$4),"Caducado","Validado"))))))</f>
        <v/>
      </c>
    </row>
    <row r="150">
      <c r="A150" s="16" t="n"/>
      <c r="B150" s="16" t="n"/>
      <c r="C150" s="16" t="n"/>
      <c r="D150" s="16" t="n"/>
      <c r="E150" s="17" t="n"/>
      <c r="F150" s="17" t="n"/>
      <c r="G150" s="16" t="n"/>
      <c r="H150" s="17" t="n"/>
      <c r="I150" s="16" t="n"/>
      <c r="J150" s="16" t="n"/>
      <c r="K150" s="19">
        <f>IF($A150="","",IF(OR($B150="",$C150="",$D150=""),"Revisar datos",IF($D150="No",IF(AND($F150&lt;&gt;"",$G150="Sí"),"Validado","Opcional"),IF($F150="","Pendiente de recepción",IF($G150&lt;&gt;"Sí","Pendiente de revisión",IF(AND($H150&lt;&gt;"",$H150&lt;'Instrucciones'!$B$4),"Caducado","Validado"))))))</f>
        <v/>
      </c>
    </row>
    <row r="151">
      <c r="A151" s="16" t="n"/>
      <c r="B151" s="16" t="n"/>
      <c r="C151" s="16" t="n"/>
      <c r="D151" s="16" t="n"/>
      <c r="E151" s="17" t="n"/>
      <c r="F151" s="17" t="n"/>
      <c r="G151" s="16" t="n"/>
      <c r="H151" s="17" t="n"/>
      <c r="I151" s="16" t="n"/>
      <c r="J151" s="16" t="n"/>
      <c r="K151" s="19">
        <f>IF($A151="","",IF(OR($B151="",$C151="",$D151=""),"Revisar datos",IF($D151="No",IF(AND($F151&lt;&gt;"",$G151="Sí"),"Validado","Opcional"),IF($F151="","Pendiente de recepción",IF($G151&lt;&gt;"Sí","Pendiente de revisión",IF(AND($H151&lt;&gt;"",$H151&lt;'Instrucciones'!$B$4),"Caducado","Validado"))))))</f>
        <v/>
      </c>
    </row>
    <row r="152">
      <c r="A152" s="16" t="n"/>
      <c r="B152" s="16" t="n"/>
      <c r="C152" s="16" t="n"/>
      <c r="D152" s="16" t="n"/>
      <c r="E152" s="17" t="n"/>
      <c r="F152" s="17" t="n"/>
      <c r="G152" s="16" t="n"/>
      <c r="H152" s="17" t="n"/>
      <c r="I152" s="16" t="n"/>
      <c r="J152" s="16" t="n"/>
      <c r="K152" s="19">
        <f>IF($A152="","",IF(OR($B152="",$C152="",$D152=""),"Revisar datos",IF($D152="No",IF(AND($F152&lt;&gt;"",$G152="Sí"),"Validado","Opcional"),IF($F152="","Pendiente de recepción",IF($G152&lt;&gt;"Sí","Pendiente de revisión",IF(AND($H152&lt;&gt;"",$H152&lt;'Instrucciones'!$B$4),"Caducado","Validado"))))))</f>
        <v/>
      </c>
    </row>
    <row r="153">
      <c r="A153" s="16" t="n"/>
      <c r="B153" s="16" t="n"/>
      <c r="C153" s="16" t="n"/>
      <c r="D153" s="16" t="n"/>
      <c r="E153" s="17" t="n"/>
      <c r="F153" s="17" t="n"/>
      <c r="G153" s="16" t="n"/>
      <c r="H153" s="17" t="n"/>
      <c r="I153" s="16" t="n"/>
      <c r="J153" s="16" t="n"/>
      <c r="K153" s="19">
        <f>IF($A153="","",IF(OR($B153="",$C153="",$D153=""),"Revisar datos",IF($D153="No",IF(AND($F153&lt;&gt;"",$G153="Sí"),"Validado","Opcional"),IF($F153="","Pendiente de recepción",IF($G153&lt;&gt;"Sí","Pendiente de revisión",IF(AND($H153&lt;&gt;"",$H153&lt;'Instrucciones'!$B$4),"Caducado","Validado"))))))</f>
        <v/>
      </c>
    </row>
    <row r="154">
      <c r="A154" s="16" t="n"/>
      <c r="B154" s="16" t="n"/>
      <c r="C154" s="16" t="n"/>
      <c r="D154" s="16" t="n"/>
      <c r="E154" s="17" t="n"/>
      <c r="F154" s="17" t="n"/>
      <c r="G154" s="16" t="n"/>
      <c r="H154" s="17" t="n"/>
      <c r="I154" s="16" t="n"/>
      <c r="J154" s="16" t="n"/>
      <c r="K154" s="19">
        <f>IF($A154="","",IF(OR($B154="",$C154="",$D154=""),"Revisar datos",IF($D154="No",IF(AND($F154&lt;&gt;"",$G154="Sí"),"Validado","Opcional"),IF($F154="","Pendiente de recepción",IF($G154&lt;&gt;"Sí","Pendiente de revisión",IF(AND($H154&lt;&gt;"",$H154&lt;'Instrucciones'!$B$4),"Caducado","Validado"))))))</f>
        <v/>
      </c>
    </row>
    <row r="155">
      <c r="A155" s="16" t="n"/>
      <c r="B155" s="16" t="n"/>
      <c r="C155" s="16" t="n"/>
      <c r="D155" s="16" t="n"/>
      <c r="E155" s="17" t="n"/>
      <c r="F155" s="17" t="n"/>
      <c r="G155" s="16" t="n"/>
      <c r="H155" s="17" t="n"/>
      <c r="I155" s="16" t="n"/>
      <c r="J155" s="16" t="n"/>
      <c r="K155" s="19">
        <f>IF($A155="","",IF(OR($B155="",$C155="",$D155=""),"Revisar datos",IF($D155="No",IF(AND($F155&lt;&gt;"",$G155="Sí"),"Validado","Opcional"),IF($F155="","Pendiente de recepción",IF($G155&lt;&gt;"Sí","Pendiente de revisión",IF(AND($H155&lt;&gt;"",$H155&lt;'Instrucciones'!$B$4),"Caducado","Validado"))))))</f>
        <v/>
      </c>
    </row>
    <row r="156">
      <c r="A156" s="16" t="n"/>
      <c r="B156" s="16" t="n"/>
      <c r="C156" s="16" t="n"/>
      <c r="D156" s="16" t="n"/>
      <c r="E156" s="17" t="n"/>
      <c r="F156" s="17" t="n"/>
      <c r="G156" s="16" t="n"/>
      <c r="H156" s="17" t="n"/>
      <c r="I156" s="16" t="n"/>
      <c r="J156" s="16" t="n"/>
      <c r="K156" s="19">
        <f>IF($A156="","",IF(OR($B156="",$C156="",$D156=""),"Revisar datos",IF($D156="No",IF(AND($F156&lt;&gt;"",$G156="Sí"),"Validado","Opcional"),IF($F156="","Pendiente de recepción",IF($G156&lt;&gt;"Sí","Pendiente de revisión",IF(AND($H156&lt;&gt;"",$H156&lt;'Instrucciones'!$B$4),"Caducado","Validado"))))))</f>
        <v/>
      </c>
    </row>
    <row r="157">
      <c r="A157" s="16" t="n"/>
      <c r="B157" s="16" t="n"/>
      <c r="C157" s="16" t="n"/>
      <c r="D157" s="16" t="n"/>
      <c r="E157" s="17" t="n"/>
      <c r="F157" s="17" t="n"/>
      <c r="G157" s="16" t="n"/>
      <c r="H157" s="17" t="n"/>
      <c r="I157" s="16" t="n"/>
      <c r="J157" s="16" t="n"/>
      <c r="K157" s="19">
        <f>IF($A157="","",IF(OR($B157="",$C157="",$D157=""),"Revisar datos",IF($D157="No",IF(AND($F157&lt;&gt;"",$G157="Sí"),"Validado","Opcional"),IF($F157="","Pendiente de recepción",IF($G157&lt;&gt;"Sí","Pendiente de revisión",IF(AND($H157&lt;&gt;"",$H157&lt;'Instrucciones'!$B$4),"Caducado","Validado"))))))</f>
        <v/>
      </c>
    </row>
    <row r="158">
      <c r="A158" s="16" t="n"/>
      <c r="B158" s="16" t="n"/>
      <c r="C158" s="16" t="n"/>
      <c r="D158" s="16" t="n"/>
      <c r="E158" s="17" t="n"/>
      <c r="F158" s="17" t="n"/>
      <c r="G158" s="16" t="n"/>
      <c r="H158" s="17" t="n"/>
      <c r="I158" s="16" t="n"/>
      <c r="J158" s="16" t="n"/>
      <c r="K158" s="19">
        <f>IF($A158="","",IF(OR($B158="",$C158="",$D158=""),"Revisar datos",IF($D158="No",IF(AND($F158&lt;&gt;"",$G158="Sí"),"Validado","Opcional"),IF($F158="","Pendiente de recepción",IF($G158&lt;&gt;"Sí","Pendiente de revisión",IF(AND($H158&lt;&gt;"",$H158&lt;'Instrucciones'!$B$4),"Caducado","Validado"))))))</f>
        <v/>
      </c>
    </row>
    <row r="159">
      <c r="A159" s="16" t="n"/>
      <c r="B159" s="16" t="n"/>
      <c r="C159" s="16" t="n"/>
      <c r="D159" s="16" t="n"/>
      <c r="E159" s="17" t="n"/>
      <c r="F159" s="17" t="n"/>
      <c r="G159" s="16" t="n"/>
      <c r="H159" s="17" t="n"/>
      <c r="I159" s="16" t="n"/>
      <c r="J159" s="16" t="n"/>
      <c r="K159" s="19">
        <f>IF($A159="","",IF(OR($B159="",$C159="",$D159=""),"Revisar datos",IF($D159="No",IF(AND($F159&lt;&gt;"",$G159="Sí"),"Validado","Opcional"),IF($F159="","Pendiente de recepción",IF($G159&lt;&gt;"Sí","Pendiente de revisión",IF(AND($H159&lt;&gt;"",$H159&lt;'Instrucciones'!$B$4),"Caducado","Validado"))))))</f>
        <v/>
      </c>
    </row>
    <row r="160">
      <c r="A160" s="16" t="n"/>
      <c r="B160" s="16" t="n"/>
      <c r="C160" s="16" t="n"/>
      <c r="D160" s="16" t="n"/>
      <c r="E160" s="17" t="n"/>
      <c r="F160" s="17" t="n"/>
      <c r="G160" s="16" t="n"/>
      <c r="H160" s="17" t="n"/>
      <c r="I160" s="16" t="n"/>
      <c r="J160" s="16" t="n"/>
      <c r="K160" s="19">
        <f>IF($A160="","",IF(OR($B160="",$C160="",$D160=""),"Revisar datos",IF($D160="No",IF(AND($F160&lt;&gt;"",$G160="Sí"),"Validado","Opcional"),IF($F160="","Pendiente de recepción",IF($G160&lt;&gt;"Sí","Pendiente de revisión",IF(AND($H160&lt;&gt;"",$H160&lt;'Instrucciones'!$B$4),"Caducado","Validado"))))))</f>
        <v/>
      </c>
    </row>
    <row r="161">
      <c r="A161" s="16" t="n"/>
      <c r="B161" s="16" t="n"/>
      <c r="C161" s="16" t="n"/>
      <c r="D161" s="16" t="n"/>
      <c r="E161" s="17" t="n"/>
      <c r="F161" s="17" t="n"/>
      <c r="G161" s="16" t="n"/>
      <c r="H161" s="17" t="n"/>
      <c r="I161" s="16" t="n"/>
      <c r="J161" s="16" t="n"/>
      <c r="K161" s="19">
        <f>IF($A161="","",IF(OR($B161="",$C161="",$D161=""),"Revisar datos",IF($D161="No",IF(AND($F161&lt;&gt;"",$G161="Sí"),"Validado","Opcional"),IF($F161="","Pendiente de recepción",IF($G161&lt;&gt;"Sí","Pendiente de revisión",IF(AND($H161&lt;&gt;"",$H161&lt;'Instrucciones'!$B$4),"Caducado","Validado"))))))</f>
        <v/>
      </c>
    </row>
    <row r="162">
      <c r="A162" s="16" t="n"/>
      <c r="B162" s="16" t="n"/>
      <c r="C162" s="16" t="n"/>
      <c r="D162" s="16" t="n"/>
      <c r="E162" s="17" t="n"/>
      <c r="F162" s="17" t="n"/>
      <c r="G162" s="16" t="n"/>
      <c r="H162" s="17" t="n"/>
      <c r="I162" s="16" t="n"/>
      <c r="J162" s="16" t="n"/>
      <c r="K162" s="19">
        <f>IF($A162="","",IF(OR($B162="",$C162="",$D162=""),"Revisar datos",IF($D162="No",IF(AND($F162&lt;&gt;"",$G162="Sí"),"Validado","Opcional"),IF($F162="","Pendiente de recepción",IF($G162&lt;&gt;"Sí","Pendiente de revisión",IF(AND($H162&lt;&gt;"",$H162&lt;'Instrucciones'!$B$4),"Caducado","Validado"))))))</f>
        <v/>
      </c>
    </row>
    <row r="163">
      <c r="A163" s="16" t="n"/>
      <c r="B163" s="16" t="n"/>
      <c r="C163" s="16" t="n"/>
      <c r="D163" s="16" t="n"/>
      <c r="E163" s="17" t="n"/>
      <c r="F163" s="17" t="n"/>
      <c r="G163" s="16" t="n"/>
      <c r="H163" s="17" t="n"/>
      <c r="I163" s="16" t="n"/>
      <c r="J163" s="16" t="n"/>
      <c r="K163" s="19">
        <f>IF($A163="","",IF(OR($B163="",$C163="",$D163=""),"Revisar datos",IF($D163="No",IF(AND($F163&lt;&gt;"",$G163="Sí"),"Validado","Opcional"),IF($F163="","Pendiente de recepción",IF($G163&lt;&gt;"Sí","Pendiente de revisión",IF(AND($H163&lt;&gt;"",$H163&lt;'Instrucciones'!$B$4),"Caducado","Validado"))))))</f>
        <v/>
      </c>
    </row>
    <row r="164">
      <c r="A164" s="16" t="n"/>
      <c r="B164" s="16" t="n"/>
      <c r="C164" s="16" t="n"/>
      <c r="D164" s="16" t="n"/>
      <c r="E164" s="17" t="n"/>
      <c r="F164" s="17" t="n"/>
      <c r="G164" s="16" t="n"/>
      <c r="H164" s="17" t="n"/>
      <c r="I164" s="16" t="n"/>
      <c r="J164" s="16" t="n"/>
      <c r="K164" s="19">
        <f>IF($A164="","",IF(OR($B164="",$C164="",$D164=""),"Revisar datos",IF($D164="No",IF(AND($F164&lt;&gt;"",$G164="Sí"),"Validado","Opcional"),IF($F164="","Pendiente de recepción",IF($G164&lt;&gt;"Sí","Pendiente de revisión",IF(AND($H164&lt;&gt;"",$H164&lt;'Instrucciones'!$B$4),"Caducado","Validado"))))))</f>
        <v/>
      </c>
    </row>
    <row r="165">
      <c r="A165" s="16" t="n"/>
      <c r="B165" s="16" t="n"/>
      <c r="C165" s="16" t="n"/>
      <c r="D165" s="16" t="n"/>
      <c r="E165" s="17" t="n"/>
      <c r="F165" s="17" t="n"/>
      <c r="G165" s="16" t="n"/>
      <c r="H165" s="17" t="n"/>
      <c r="I165" s="16" t="n"/>
      <c r="J165" s="16" t="n"/>
      <c r="K165" s="19">
        <f>IF($A165="","",IF(OR($B165="",$C165="",$D165=""),"Revisar datos",IF($D165="No",IF(AND($F165&lt;&gt;"",$G165="Sí"),"Validado","Opcional"),IF($F165="","Pendiente de recepción",IF($G165&lt;&gt;"Sí","Pendiente de revisión",IF(AND($H165&lt;&gt;"",$H165&lt;'Instrucciones'!$B$4),"Caducado","Validado"))))))</f>
        <v/>
      </c>
    </row>
    <row r="166">
      <c r="A166" s="16" t="n"/>
      <c r="B166" s="16" t="n"/>
      <c r="C166" s="16" t="n"/>
      <c r="D166" s="16" t="n"/>
      <c r="E166" s="17" t="n"/>
      <c r="F166" s="17" t="n"/>
      <c r="G166" s="16" t="n"/>
      <c r="H166" s="17" t="n"/>
      <c r="I166" s="16" t="n"/>
      <c r="J166" s="16" t="n"/>
      <c r="K166" s="19">
        <f>IF($A166="","",IF(OR($B166="",$C166="",$D166=""),"Revisar datos",IF($D166="No",IF(AND($F166&lt;&gt;"",$G166="Sí"),"Validado","Opcional"),IF($F166="","Pendiente de recepción",IF($G166&lt;&gt;"Sí","Pendiente de revisión",IF(AND($H166&lt;&gt;"",$H166&lt;'Instrucciones'!$B$4),"Caducado","Validado"))))))</f>
        <v/>
      </c>
    </row>
    <row r="167">
      <c r="A167" s="16" t="n"/>
      <c r="B167" s="16" t="n"/>
      <c r="C167" s="16" t="n"/>
      <c r="D167" s="16" t="n"/>
      <c r="E167" s="17" t="n"/>
      <c r="F167" s="17" t="n"/>
      <c r="G167" s="16" t="n"/>
      <c r="H167" s="17" t="n"/>
      <c r="I167" s="16" t="n"/>
      <c r="J167" s="16" t="n"/>
      <c r="K167" s="19">
        <f>IF($A167="","",IF(OR($B167="",$C167="",$D167=""),"Revisar datos",IF($D167="No",IF(AND($F167&lt;&gt;"",$G167="Sí"),"Validado","Opcional"),IF($F167="","Pendiente de recepción",IF($G167&lt;&gt;"Sí","Pendiente de revisión",IF(AND($H167&lt;&gt;"",$H167&lt;'Instrucciones'!$B$4),"Caducado","Validado"))))))</f>
        <v/>
      </c>
    </row>
    <row r="168">
      <c r="A168" s="16" t="n"/>
      <c r="B168" s="16" t="n"/>
      <c r="C168" s="16" t="n"/>
      <c r="D168" s="16" t="n"/>
      <c r="E168" s="17" t="n"/>
      <c r="F168" s="17" t="n"/>
      <c r="G168" s="16" t="n"/>
      <c r="H168" s="17" t="n"/>
      <c r="I168" s="16" t="n"/>
      <c r="J168" s="16" t="n"/>
      <c r="K168" s="19">
        <f>IF($A168="","",IF(OR($B168="",$C168="",$D168=""),"Revisar datos",IF($D168="No",IF(AND($F168&lt;&gt;"",$G168="Sí"),"Validado","Opcional"),IF($F168="","Pendiente de recepción",IF($G168&lt;&gt;"Sí","Pendiente de revisión",IF(AND($H168&lt;&gt;"",$H168&lt;'Instrucciones'!$B$4),"Caducado","Validado"))))))</f>
        <v/>
      </c>
    </row>
    <row r="169">
      <c r="A169" s="16" t="n"/>
      <c r="B169" s="16" t="n"/>
      <c r="C169" s="16" t="n"/>
      <c r="D169" s="16" t="n"/>
      <c r="E169" s="17" t="n"/>
      <c r="F169" s="17" t="n"/>
      <c r="G169" s="16" t="n"/>
      <c r="H169" s="17" t="n"/>
      <c r="I169" s="16" t="n"/>
      <c r="J169" s="16" t="n"/>
      <c r="K169" s="19">
        <f>IF($A169="","",IF(OR($B169="",$C169="",$D169=""),"Revisar datos",IF($D169="No",IF(AND($F169&lt;&gt;"",$G169="Sí"),"Validado","Opcional"),IF($F169="","Pendiente de recepción",IF($G169&lt;&gt;"Sí","Pendiente de revisión",IF(AND($H169&lt;&gt;"",$H169&lt;'Instrucciones'!$B$4),"Caducado","Validado"))))))</f>
        <v/>
      </c>
    </row>
    <row r="170">
      <c r="A170" s="16" t="n"/>
      <c r="B170" s="16" t="n"/>
      <c r="C170" s="16" t="n"/>
      <c r="D170" s="16" t="n"/>
      <c r="E170" s="17" t="n"/>
      <c r="F170" s="17" t="n"/>
      <c r="G170" s="16" t="n"/>
      <c r="H170" s="17" t="n"/>
      <c r="I170" s="16" t="n"/>
      <c r="J170" s="16" t="n"/>
      <c r="K170" s="19">
        <f>IF($A170="","",IF(OR($B170="",$C170="",$D170=""),"Revisar datos",IF($D170="No",IF(AND($F170&lt;&gt;"",$G170="Sí"),"Validado","Opcional"),IF($F170="","Pendiente de recepción",IF($G170&lt;&gt;"Sí","Pendiente de revisión",IF(AND($H170&lt;&gt;"",$H170&lt;'Instrucciones'!$B$4),"Caducado","Validado"))))))</f>
        <v/>
      </c>
    </row>
    <row r="171">
      <c r="A171" s="16" t="n"/>
      <c r="B171" s="16" t="n"/>
      <c r="C171" s="16" t="n"/>
      <c r="D171" s="16" t="n"/>
      <c r="E171" s="17" t="n"/>
      <c r="F171" s="17" t="n"/>
      <c r="G171" s="16" t="n"/>
      <c r="H171" s="17" t="n"/>
      <c r="I171" s="16" t="n"/>
      <c r="J171" s="16" t="n"/>
      <c r="K171" s="19">
        <f>IF($A171="","",IF(OR($B171="",$C171="",$D171=""),"Revisar datos",IF($D171="No",IF(AND($F171&lt;&gt;"",$G171="Sí"),"Validado","Opcional"),IF($F171="","Pendiente de recepción",IF($G171&lt;&gt;"Sí","Pendiente de revisión",IF(AND($H171&lt;&gt;"",$H171&lt;'Instrucciones'!$B$4),"Caducado","Validado"))))))</f>
        <v/>
      </c>
    </row>
    <row r="172">
      <c r="A172" s="16" t="n"/>
      <c r="B172" s="16" t="n"/>
      <c r="C172" s="16" t="n"/>
      <c r="D172" s="16" t="n"/>
      <c r="E172" s="17" t="n"/>
      <c r="F172" s="17" t="n"/>
      <c r="G172" s="16" t="n"/>
      <c r="H172" s="17" t="n"/>
      <c r="I172" s="16" t="n"/>
      <c r="J172" s="16" t="n"/>
      <c r="K172" s="19">
        <f>IF($A172="","",IF(OR($B172="",$C172="",$D172=""),"Revisar datos",IF($D172="No",IF(AND($F172&lt;&gt;"",$G172="Sí"),"Validado","Opcional"),IF($F172="","Pendiente de recepción",IF($G172&lt;&gt;"Sí","Pendiente de revisión",IF(AND($H172&lt;&gt;"",$H172&lt;'Instrucciones'!$B$4),"Caducado","Validado"))))))</f>
        <v/>
      </c>
    </row>
    <row r="173">
      <c r="A173" s="16" t="n"/>
      <c r="B173" s="16" t="n"/>
      <c r="C173" s="16" t="n"/>
      <c r="D173" s="16" t="n"/>
      <c r="E173" s="17" t="n"/>
      <c r="F173" s="17" t="n"/>
      <c r="G173" s="16" t="n"/>
      <c r="H173" s="17" t="n"/>
      <c r="I173" s="16" t="n"/>
      <c r="J173" s="16" t="n"/>
      <c r="K173" s="19">
        <f>IF($A173="","",IF(OR($B173="",$C173="",$D173=""),"Revisar datos",IF($D173="No",IF(AND($F173&lt;&gt;"",$G173="Sí"),"Validado","Opcional"),IF($F173="","Pendiente de recepción",IF($G173&lt;&gt;"Sí","Pendiente de revisión",IF(AND($H173&lt;&gt;"",$H173&lt;'Instrucciones'!$B$4),"Caducado","Validado"))))))</f>
        <v/>
      </c>
    </row>
    <row r="174">
      <c r="A174" s="16" t="n"/>
      <c r="B174" s="16" t="n"/>
      <c r="C174" s="16" t="n"/>
      <c r="D174" s="16" t="n"/>
      <c r="E174" s="17" t="n"/>
      <c r="F174" s="17" t="n"/>
      <c r="G174" s="16" t="n"/>
      <c r="H174" s="17" t="n"/>
      <c r="I174" s="16" t="n"/>
      <c r="J174" s="16" t="n"/>
      <c r="K174" s="19">
        <f>IF($A174="","",IF(OR($B174="",$C174="",$D174=""),"Revisar datos",IF($D174="No",IF(AND($F174&lt;&gt;"",$G174="Sí"),"Validado","Opcional"),IF($F174="","Pendiente de recepción",IF($G174&lt;&gt;"Sí","Pendiente de revisión",IF(AND($H174&lt;&gt;"",$H174&lt;'Instrucciones'!$B$4),"Caducado","Validado"))))))</f>
        <v/>
      </c>
    </row>
    <row r="175">
      <c r="A175" s="16" t="n"/>
      <c r="B175" s="16" t="n"/>
      <c r="C175" s="16" t="n"/>
      <c r="D175" s="16" t="n"/>
      <c r="E175" s="17" t="n"/>
      <c r="F175" s="17" t="n"/>
      <c r="G175" s="16" t="n"/>
      <c r="H175" s="17" t="n"/>
      <c r="I175" s="16" t="n"/>
      <c r="J175" s="16" t="n"/>
      <c r="K175" s="19">
        <f>IF($A175="","",IF(OR($B175="",$C175="",$D175=""),"Revisar datos",IF($D175="No",IF(AND($F175&lt;&gt;"",$G175="Sí"),"Validado","Opcional"),IF($F175="","Pendiente de recepción",IF($G175&lt;&gt;"Sí","Pendiente de revisión",IF(AND($H175&lt;&gt;"",$H175&lt;'Instrucciones'!$B$4),"Caducado","Validado"))))))</f>
        <v/>
      </c>
    </row>
    <row r="176">
      <c r="A176" s="16" t="n"/>
      <c r="B176" s="16" t="n"/>
      <c r="C176" s="16" t="n"/>
      <c r="D176" s="16" t="n"/>
      <c r="E176" s="17" t="n"/>
      <c r="F176" s="17" t="n"/>
      <c r="G176" s="16" t="n"/>
      <c r="H176" s="17" t="n"/>
      <c r="I176" s="16" t="n"/>
      <c r="J176" s="16" t="n"/>
      <c r="K176" s="19">
        <f>IF($A176="","",IF(OR($B176="",$C176="",$D176=""),"Revisar datos",IF($D176="No",IF(AND($F176&lt;&gt;"",$G176="Sí"),"Validado","Opcional"),IF($F176="","Pendiente de recepción",IF($G176&lt;&gt;"Sí","Pendiente de revisión",IF(AND($H176&lt;&gt;"",$H176&lt;'Instrucciones'!$B$4),"Caducado","Validado"))))))</f>
        <v/>
      </c>
    </row>
    <row r="177">
      <c r="A177" s="16" t="n"/>
      <c r="B177" s="16" t="n"/>
      <c r="C177" s="16" t="n"/>
      <c r="D177" s="16" t="n"/>
      <c r="E177" s="17" t="n"/>
      <c r="F177" s="17" t="n"/>
      <c r="G177" s="16" t="n"/>
      <c r="H177" s="17" t="n"/>
      <c r="I177" s="16" t="n"/>
      <c r="J177" s="16" t="n"/>
      <c r="K177" s="19">
        <f>IF($A177="","",IF(OR($B177="",$C177="",$D177=""),"Revisar datos",IF($D177="No",IF(AND($F177&lt;&gt;"",$G177="Sí"),"Validado","Opcional"),IF($F177="","Pendiente de recepción",IF($G177&lt;&gt;"Sí","Pendiente de revisión",IF(AND($H177&lt;&gt;"",$H177&lt;'Instrucciones'!$B$4),"Caducado","Validado"))))))</f>
        <v/>
      </c>
    </row>
    <row r="178">
      <c r="A178" s="16" t="n"/>
      <c r="B178" s="16" t="n"/>
      <c r="C178" s="16" t="n"/>
      <c r="D178" s="16" t="n"/>
      <c r="E178" s="17" t="n"/>
      <c r="F178" s="17" t="n"/>
      <c r="G178" s="16" t="n"/>
      <c r="H178" s="17" t="n"/>
      <c r="I178" s="16" t="n"/>
      <c r="J178" s="16" t="n"/>
      <c r="K178" s="19">
        <f>IF($A178="","",IF(OR($B178="",$C178="",$D178=""),"Revisar datos",IF($D178="No",IF(AND($F178&lt;&gt;"",$G178="Sí"),"Validado","Opcional"),IF($F178="","Pendiente de recepción",IF($G178&lt;&gt;"Sí","Pendiente de revisión",IF(AND($H178&lt;&gt;"",$H178&lt;'Instrucciones'!$B$4),"Caducado","Validado"))))))</f>
        <v/>
      </c>
    </row>
    <row r="179">
      <c r="A179" s="16" t="n"/>
      <c r="B179" s="16" t="n"/>
      <c r="C179" s="16" t="n"/>
      <c r="D179" s="16" t="n"/>
      <c r="E179" s="17" t="n"/>
      <c r="F179" s="17" t="n"/>
      <c r="G179" s="16" t="n"/>
      <c r="H179" s="17" t="n"/>
      <c r="I179" s="16" t="n"/>
      <c r="J179" s="16" t="n"/>
      <c r="K179" s="19">
        <f>IF($A179="","",IF(OR($B179="",$C179="",$D179=""),"Revisar datos",IF($D179="No",IF(AND($F179&lt;&gt;"",$G179="Sí"),"Validado","Opcional"),IF($F179="","Pendiente de recepción",IF($G179&lt;&gt;"Sí","Pendiente de revisión",IF(AND($H179&lt;&gt;"",$H179&lt;'Instrucciones'!$B$4),"Caducado","Validado"))))))</f>
        <v/>
      </c>
    </row>
    <row r="180">
      <c r="A180" s="16" t="n"/>
      <c r="B180" s="16" t="n"/>
      <c r="C180" s="16" t="n"/>
      <c r="D180" s="16" t="n"/>
      <c r="E180" s="17" t="n"/>
      <c r="F180" s="17" t="n"/>
      <c r="G180" s="16" t="n"/>
      <c r="H180" s="17" t="n"/>
      <c r="I180" s="16" t="n"/>
      <c r="J180" s="16" t="n"/>
      <c r="K180" s="19">
        <f>IF($A180="","",IF(OR($B180="",$C180="",$D180=""),"Revisar datos",IF($D180="No",IF(AND($F180&lt;&gt;"",$G180="Sí"),"Validado","Opcional"),IF($F180="","Pendiente de recepción",IF($G180&lt;&gt;"Sí","Pendiente de revisión",IF(AND($H180&lt;&gt;"",$H180&lt;'Instrucciones'!$B$4),"Caducado","Validado"))))))</f>
        <v/>
      </c>
    </row>
    <row r="181">
      <c r="A181" s="16" t="n"/>
      <c r="B181" s="16" t="n"/>
      <c r="C181" s="16" t="n"/>
      <c r="D181" s="16" t="n"/>
      <c r="E181" s="17" t="n"/>
      <c r="F181" s="17" t="n"/>
      <c r="G181" s="16" t="n"/>
      <c r="H181" s="17" t="n"/>
      <c r="I181" s="16" t="n"/>
      <c r="J181" s="16" t="n"/>
      <c r="K181" s="19">
        <f>IF($A181="","",IF(OR($B181="",$C181="",$D181=""),"Revisar datos",IF($D181="No",IF(AND($F181&lt;&gt;"",$G181="Sí"),"Validado","Opcional"),IF($F181="","Pendiente de recepción",IF($G181&lt;&gt;"Sí","Pendiente de revisión",IF(AND($H181&lt;&gt;"",$H181&lt;'Instrucciones'!$B$4),"Caducado","Validado"))))))</f>
        <v/>
      </c>
    </row>
    <row r="182">
      <c r="A182" s="16" t="n"/>
      <c r="B182" s="16" t="n"/>
      <c r="C182" s="16" t="n"/>
      <c r="D182" s="16" t="n"/>
      <c r="E182" s="17" t="n"/>
      <c r="F182" s="17" t="n"/>
      <c r="G182" s="16" t="n"/>
      <c r="H182" s="17" t="n"/>
      <c r="I182" s="16" t="n"/>
      <c r="J182" s="16" t="n"/>
      <c r="K182" s="19">
        <f>IF($A182="","",IF(OR($B182="",$C182="",$D182=""),"Revisar datos",IF($D182="No",IF(AND($F182&lt;&gt;"",$G182="Sí"),"Validado","Opcional"),IF($F182="","Pendiente de recepción",IF($G182&lt;&gt;"Sí","Pendiente de revisión",IF(AND($H182&lt;&gt;"",$H182&lt;'Instrucciones'!$B$4),"Caducado","Validado"))))))</f>
        <v/>
      </c>
    </row>
    <row r="183">
      <c r="A183" s="16" t="n"/>
      <c r="B183" s="16" t="n"/>
      <c r="C183" s="16" t="n"/>
      <c r="D183" s="16" t="n"/>
      <c r="E183" s="17" t="n"/>
      <c r="F183" s="17" t="n"/>
      <c r="G183" s="16" t="n"/>
      <c r="H183" s="17" t="n"/>
      <c r="I183" s="16" t="n"/>
      <c r="J183" s="16" t="n"/>
      <c r="K183" s="19">
        <f>IF($A183="","",IF(OR($B183="",$C183="",$D183=""),"Revisar datos",IF($D183="No",IF(AND($F183&lt;&gt;"",$G183="Sí"),"Validado","Opcional"),IF($F183="","Pendiente de recepción",IF($G183&lt;&gt;"Sí","Pendiente de revisión",IF(AND($H183&lt;&gt;"",$H183&lt;'Instrucciones'!$B$4),"Caducado","Validado"))))))</f>
        <v/>
      </c>
    </row>
    <row r="184">
      <c r="A184" s="16" t="n"/>
      <c r="B184" s="16" t="n"/>
      <c r="C184" s="16" t="n"/>
      <c r="D184" s="16" t="n"/>
      <c r="E184" s="17" t="n"/>
      <c r="F184" s="17" t="n"/>
      <c r="G184" s="16" t="n"/>
      <c r="H184" s="17" t="n"/>
      <c r="I184" s="16" t="n"/>
      <c r="J184" s="16" t="n"/>
      <c r="K184" s="19">
        <f>IF($A184="","",IF(OR($B184="",$C184="",$D184=""),"Revisar datos",IF($D184="No",IF(AND($F184&lt;&gt;"",$G184="Sí"),"Validado","Opcional"),IF($F184="","Pendiente de recepción",IF($G184&lt;&gt;"Sí","Pendiente de revisión",IF(AND($H184&lt;&gt;"",$H184&lt;'Instrucciones'!$B$4),"Caducado","Validado"))))))</f>
        <v/>
      </c>
    </row>
    <row r="185">
      <c r="A185" s="16" t="n"/>
      <c r="B185" s="16" t="n"/>
      <c r="C185" s="16" t="n"/>
      <c r="D185" s="16" t="n"/>
      <c r="E185" s="17" t="n"/>
      <c r="F185" s="17" t="n"/>
      <c r="G185" s="16" t="n"/>
      <c r="H185" s="17" t="n"/>
      <c r="I185" s="16" t="n"/>
      <c r="J185" s="16" t="n"/>
      <c r="K185" s="19">
        <f>IF($A185="","",IF(OR($B185="",$C185="",$D185=""),"Revisar datos",IF($D185="No",IF(AND($F185&lt;&gt;"",$G185="Sí"),"Validado","Opcional"),IF($F185="","Pendiente de recepción",IF($G185&lt;&gt;"Sí","Pendiente de revisión",IF(AND($H185&lt;&gt;"",$H185&lt;'Instrucciones'!$B$4),"Caducado","Validado"))))))</f>
        <v/>
      </c>
    </row>
    <row r="186">
      <c r="A186" s="16" t="n"/>
      <c r="B186" s="16" t="n"/>
      <c r="C186" s="16" t="n"/>
      <c r="D186" s="16" t="n"/>
      <c r="E186" s="17" t="n"/>
      <c r="F186" s="17" t="n"/>
      <c r="G186" s="16" t="n"/>
      <c r="H186" s="17" t="n"/>
      <c r="I186" s="16" t="n"/>
      <c r="J186" s="16" t="n"/>
      <c r="K186" s="19">
        <f>IF($A186="","",IF(OR($B186="",$C186="",$D186=""),"Revisar datos",IF($D186="No",IF(AND($F186&lt;&gt;"",$G186="Sí"),"Validado","Opcional"),IF($F186="","Pendiente de recepción",IF($G186&lt;&gt;"Sí","Pendiente de revisión",IF(AND($H186&lt;&gt;"",$H186&lt;'Instrucciones'!$B$4),"Caducado","Validado"))))))</f>
        <v/>
      </c>
    </row>
    <row r="187">
      <c r="A187" s="16" t="n"/>
      <c r="B187" s="16" t="n"/>
      <c r="C187" s="16" t="n"/>
      <c r="D187" s="16" t="n"/>
      <c r="E187" s="17" t="n"/>
      <c r="F187" s="17" t="n"/>
      <c r="G187" s="16" t="n"/>
      <c r="H187" s="17" t="n"/>
      <c r="I187" s="16" t="n"/>
      <c r="J187" s="16" t="n"/>
      <c r="K187" s="19">
        <f>IF($A187="","",IF(OR($B187="",$C187="",$D187=""),"Revisar datos",IF($D187="No",IF(AND($F187&lt;&gt;"",$G187="Sí"),"Validado","Opcional"),IF($F187="","Pendiente de recepción",IF($G187&lt;&gt;"Sí","Pendiente de revisión",IF(AND($H187&lt;&gt;"",$H187&lt;'Instrucciones'!$B$4),"Caducado","Validado"))))))</f>
        <v/>
      </c>
    </row>
    <row r="188">
      <c r="A188" s="16" t="n"/>
      <c r="B188" s="16" t="n"/>
      <c r="C188" s="16" t="n"/>
      <c r="D188" s="16" t="n"/>
      <c r="E188" s="17" t="n"/>
      <c r="F188" s="17" t="n"/>
      <c r="G188" s="16" t="n"/>
      <c r="H188" s="17" t="n"/>
      <c r="I188" s="16" t="n"/>
      <c r="J188" s="16" t="n"/>
      <c r="K188" s="19">
        <f>IF($A188="","",IF(OR($B188="",$C188="",$D188=""),"Revisar datos",IF($D188="No",IF(AND($F188&lt;&gt;"",$G188="Sí"),"Validado","Opcional"),IF($F188="","Pendiente de recepción",IF($G188&lt;&gt;"Sí","Pendiente de revisión",IF(AND($H188&lt;&gt;"",$H188&lt;'Instrucciones'!$B$4),"Caducado","Validado"))))))</f>
        <v/>
      </c>
    </row>
    <row r="189">
      <c r="A189" s="16" t="n"/>
      <c r="B189" s="16" t="n"/>
      <c r="C189" s="16" t="n"/>
      <c r="D189" s="16" t="n"/>
      <c r="E189" s="17" t="n"/>
      <c r="F189" s="17" t="n"/>
      <c r="G189" s="16" t="n"/>
      <c r="H189" s="17" t="n"/>
      <c r="I189" s="16" t="n"/>
      <c r="J189" s="16" t="n"/>
      <c r="K189" s="19">
        <f>IF($A189="","",IF(OR($B189="",$C189="",$D189=""),"Revisar datos",IF($D189="No",IF(AND($F189&lt;&gt;"",$G189="Sí"),"Validado","Opcional"),IF($F189="","Pendiente de recepción",IF($G189&lt;&gt;"Sí","Pendiente de revisión",IF(AND($H189&lt;&gt;"",$H189&lt;'Instrucciones'!$B$4),"Caducado","Validado"))))))</f>
        <v/>
      </c>
    </row>
    <row r="190">
      <c r="A190" s="16" t="n"/>
      <c r="B190" s="16" t="n"/>
      <c r="C190" s="16" t="n"/>
      <c r="D190" s="16" t="n"/>
      <c r="E190" s="17" t="n"/>
      <c r="F190" s="17" t="n"/>
      <c r="G190" s="16" t="n"/>
      <c r="H190" s="17" t="n"/>
      <c r="I190" s="16" t="n"/>
      <c r="J190" s="16" t="n"/>
      <c r="K190" s="19">
        <f>IF($A190="","",IF(OR($B190="",$C190="",$D190=""),"Revisar datos",IF($D190="No",IF(AND($F190&lt;&gt;"",$G190="Sí"),"Validado","Opcional"),IF($F190="","Pendiente de recepción",IF($G190&lt;&gt;"Sí","Pendiente de revisión",IF(AND($H190&lt;&gt;"",$H190&lt;'Instrucciones'!$B$4),"Caducado","Validado"))))))</f>
        <v/>
      </c>
    </row>
    <row r="191">
      <c r="A191" s="16" t="n"/>
      <c r="B191" s="16" t="n"/>
      <c r="C191" s="16" t="n"/>
      <c r="D191" s="16" t="n"/>
      <c r="E191" s="17" t="n"/>
      <c r="F191" s="17" t="n"/>
      <c r="G191" s="16" t="n"/>
      <c r="H191" s="17" t="n"/>
      <c r="I191" s="16" t="n"/>
      <c r="J191" s="16" t="n"/>
      <c r="K191" s="19">
        <f>IF($A191="","",IF(OR($B191="",$C191="",$D191=""),"Revisar datos",IF($D191="No",IF(AND($F191&lt;&gt;"",$G191="Sí"),"Validado","Opcional"),IF($F191="","Pendiente de recepción",IF($G191&lt;&gt;"Sí","Pendiente de revisión",IF(AND($H191&lt;&gt;"",$H191&lt;'Instrucciones'!$B$4),"Caducado","Validado"))))))</f>
        <v/>
      </c>
    </row>
    <row r="192">
      <c r="A192" s="16" t="n"/>
      <c r="B192" s="16" t="n"/>
      <c r="C192" s="16" t="n"/>
      <c r="D192" s="16" t="n"/>
      <c r="E192" s="17" t="n"/>
      <c r="F192" s="17" t="n"/>
      <c r="G192" s="16" t="n"/>
      <c r="H192" s="17" t="n"/>
      <c r="I192" s="16" t="n"/>
      <c r="J192" s="16" t="n"/>
      <c r="K192" s="19">
        <f>IF($A192="","",IF(OR($B192="",$C192="",$D192=""),"Revisar datos",IF($D192="No",IF(AND($F192&lt;&gt;"",$G192="Sí"),"Validado","Opcional"),IF($F192="","Pendiente de recepción",IF($G192&lt;&gt;"Sí","Pendiente de revisión",IF(AND($H192&lt;&gt;"",$H192&lt;'Instrucciones'!$B$4),"Caducado","Validado"))))))</f>
        <v/>
      </c>
    </row>
    <row r="193">
      <c r="A193" s="16" t="n"/>
      <c r="B193" s="16" t="n"/>
      <c r="C193" s="16" t="n"/>
      <c r="D193" s="16" t="n"/>
      <c r="E193" s="17" t="n"/>
      <c r="F193" s="17" t="n"/>
      <c r="G193" s="16" t="n"/>
      <c r="H193" s="17" t="n"/>
      <c r="I193" s="16" t="n"/>
      <c r="J193" s="16" t="n"/>
      <c r="K193" s="19">
        <f>IF($A193="","",IF(OR($B193="",$C193="",$D193=""),"Revisar datos",IF($D193="No",IF(AND($F193&lt;&gt;"",$G193="Sí"),"Validado","Opcional"),IF($F193="","Pendiente de recepción",IF($G193&lt;&gt;"Sí","Pendiente de revisión",IF(AND($H193&lt;&gt;"",$H193&lt;'Instrucciones'!$B$4),"Caducado","Validado"))))))</f>
        <v/>
      </c>
    </row>
    <row r="194">
      <c r="A194" s="16" t="n"/>
      <c r="B194" s="16" t="n"/>
      <c r="C194" s="16" t="n"/>
      <c r="D194" s="16" t="n"/>
      <c r="E194" s="17" t="n"/>
      <c r="F194" s="17" t="n"/>
      <c r="G194" s="16" t="n"/>
      <c r="H194" s="17" t="n"/>
      <c r="I194" s="16" t="n"/>
      <c r="J194" s="16" t="n"/>
      <c r="K194" s="19">
        <f>IF($A194="","",IF(OR($B194="",$C194="",$D194=""),"Revisar datos",IF($D194="No",IF(AND($F194&lt;&gt;"",$G194="Sí"),"Validado","Opcional"),IF($F194="","Pendiente de recepción",IF($G194&lt;&gt;"Sí","Pendiente de revisión",IF(AND($H194&lt;&gt;"",$H194&lt;'Instrucciones'!$B$4),"Caducado","Validado"))))))</f>
        <v/>
      </c>
    </row>
    <row r="195">
      <c r="A195" s="16" t="n"/>
      <c r="B195" s="16" t="n"/>
      <c r="C195" s="16" t="n"/>
      <c r="D195" s="16" t="n"/>
      <c r="E195" s="17" t="n"/>
      <c r="F195" s="17" t="n"/>
      <c r="G195" s="16" t="n"/>
      <c r="H195" s="17" t="n"/>
      <c r="I195" s="16" t="n"/>
      <c r="J195" s="16" t="n"/>
      <c r="K195" s="19">
        <f>IF($A195="","",IF(OR($B195="",$C195="",$D195=""),"Revisar datos",IF($D195="No",IF(AND($F195&lt;&gt;"",$G195="Sí"),"Validado","Opcional"),IF($F195="","Pendiente de recepción",IF($G195&lt;&gt;"Sí","Pendiente de revisión",IF(AND($H195&lt;&gt;"",$H195&lt;'Instrucciones'!$B$4),"Caducado","Validado"))))))</f>
        <v/>
      </c>
    </row>
    <row r="196">
      <c r="A196" s="16" t="n"/>
      <c r="B196" s="16" t="n"/>
      <c r="C196" s="16" t="n"/>
      <c r="D196" s="16" t="n"/>
      <c r="E196" s="17" t="n"/>
      <c r="F196" s="17" t="n"/>
      <c r="G196" s="16" t="n"/>
      <c r="H196" s="17" t="n"/>
      <c r="I196" s="16" t="n"/>
      <c r="J196" s="16" t="n"/>
      <c r="K196" s="19">
        <f>IF($A196="","",IF(OR($B196="",$C196="",$D196=""),"Revisar datos",IF($D196="No",IF(AND($F196&lt;&gt;"",$G196="Sí"),"Validado","Opcional"),IF($F196="","Pendiente de recepción",IF($G196&lt;&gt;"Sí","Pendiente de revisión",IF(AND($H196&lt;&gt;"",$H196&lt;'Instrucciones'!$B$4),"Caducado","Validado"))))))</f>
        <v/>
      </c>
    </row>
    <row r="197">
      <c r="A197" s="16" t="n"/>
      <c r="B197" s="16" t="n"/>
      <c r="C197" s="16" t="n"/>
      <c r="D197" s="16" t="n"/>
      <c r="E197" s="17" t="n"/>
      <c r="F197" s="17" t="n"/>
      <c r="G197" s="16" t="n"/>
      <c r="H197" s="17" t="n"/>
      <c r="I197" s="16" t="n"/>
      <c r="J197" s="16" t="n"/>
      <c r="K197" s="19">
        <f>IF($A197="","",IF(OR($B197="",$C197="",$D197=""),"Revisar datos",IF($D197="No",IF(AND($F197&lt;&gt;"",$G197="Sí"),"Validado","Opcional"),IF($F197="","Pendiente de recepción",IF($G197&lt;&gt;"Sí","Pendiente de revisión",IF(AND($H197&lt;&gt;"",$H197&lt;'Instrucciones'!$B$4),"Caducado","Validado"))))))</f>
        <v/>
      </c>
    </row>
    <row r="198">
      <c r="A198" s="16" t="n"/>
      <c r="B198" s="16" t="n"/>
      <c r="C198" s="16" t="n"/>
      <c r="D198" s="16" t="n"/>
      <c r="E198" s="17" t="n"/>
      <c r="F198" s="17" t="n"/>
      <c r="G198" s="16" t="n"/>
      <c r="H198" s="17" t="n"/>
      <c r="I198" s="16" t="n"/>
      <c r="J198" s="16" t="n"/>
      <c r="K198" s="19">
        <f>IF($A198="","",IF(OR($B198="",$C198="",$D198=""),"Revisar datos",IF($D198="No",IF(AND($F198&lt;&gt;"",$G198="Sí"),"Validado","Opcional"),IF($F198="","Pendiente de recepción",IF($G198&lt;&gt;"Sí","Pendiente de revisión",IF(AND($H198&lt;&gt;"",$H198&lt;'Instrucciones'!$B$4),"Caducado","Validado"))))))</f>
        <v/>
      </c>
    </row>
    <row r="199">
      <c r="A199" s="16" t="n"/>
      <c r="B199" s="16" t="n"/>
      <c r="C199" s="16" t="n"/>
      <c r="D199" s="16" t="n"/>
      <c r="E199" s="17" t="n"/>
      <c r="F199" s="17" t="n"/>
      <c r="G199" s="16" t="n"/>
      <c r="H199" s="17" t="n"/>
      <c r="I199" s="16" t="n"/>
      <c r="J199" s="16" t="n"/>
      <c r="K199" s="19">
        <f>IF($A199="","",IF(OR($B199="",$C199="",$D199=""),"Revisar datos",IF($D199="No",IF(AND($F199&lt;&gt;"",$G199="Sí"),"Validado","Opcional"),IF($F199="","Pendiente de recepción",IF($G199&lt;&gt;"Sí","Pendiente de revisión",IF(AND($H199&lt;&gt;"",$H199&lt;'Instrucciones'!$B$4),"Caducado","Validado"))))))</f>
        <v/>
      </c>
    </row>
    <row r="200">
      <c r="A200" s="16" t="n"/>
      <c r="B200" s="16" t="n"/>
      <c r="C200" s="16" t="n"/>
      <c r="D200" s="16" t="n"/>
      <c r="E200" s="17" t="n"/>
      <c r="F200" s="17" t="n"/>
      <c r="G200" s="16" t="n"/>
      <c r="H200" s="17" t="n"/>
      <c r="I200" s="16" t="n"/>
      <c r="J200" s="16" t="n"/>
      <c r="K200" s="19">
        <f>IF($A200="","",IF(OR($B200="",$C200="",$D200=""),"Revisar datos",IF($D200="No",IF(AND($F200&lt;&gt;"",$G200="Sí"),"Validado","Opcional"),IF($F200="","Pendiente de recepción",IF($G200&lt;&gt;"Sí","Pendiente de revisión",IF(AND($H200&lt;&gt;"",$H200&lt;'Instrucciones'!$B$4),"Caducado","Validado"))))))</f>
        <v/>
      </c>
    </row>
    <row r="201">
      <c r="A201" s="16" t="n"/>
      <c r="B201" s="16" t="n"/>
      <c r="C201" s="16" t="n"/>
      <c r="D201" s="16" t="n"/>
      <c r="E201" s="17" t="n"/>
      <c r="F201" s="17" t="n"/>
      <c r="G201" s="16" t="n"/>
      <c r="H201" s="17" t="n"/>
      <c r="I201" s="16" t="n"/>
      <c r="J201" s="16" t="n"/>
      <c r="K201" s="19">
        <f>IF($A201="","",IF(OR($B201="",$C201="",$D201=""),"Revisar datos",IF($D201="No",IF(AND($F201&lt;&gt;"",$G201="Sí"),"Validado","Opcional"),IF($F201="","Pendiente de recepción",IF($G201&lt;&gt;"Sí","Pendiente de revisión",IF(AND($H201&lt;&gt;"",$H201&lt;'Instrucciones'!$B$4),"Caducado","Validado"))))))</f>
        <v/>
      </c>
    </row>
    <row r="202">
      <c r="A202" s="16" t="n"/>
      <c r="B202" s="16" t="n"/>
      <c r="C202" s="16" t="n"/>
      <c r="D202" s="16" t="n"/>
      <c r="E202" s="17" t="n"/>
      <c r="F202" s="17" t="n"/>
      <c r="G202" s="16" t="n"/>
      <c r="H202" s="17" t="n"/>
      <c r="I202" s="16" t="n"/>
      <c r="J202" s="16" t="n"/>
      <c r="K202" s="19">
        <f>IF($A202="","",IF(OR($B202="",$C202="",$D202=""),"Revisar datos",IF($D202="No",IF(AND($F202&lt;&gt;"",$G202="Sí"),"Validado","Opcional"),IF($F202="","Pendiente de recepción",IF($G202&lt;&gt;"Sí","Pendiente de revisión",IF(AND($H202&lt;&gt;"",$H202&lt;'Instrucciones'!$B$4),"Caducado","Validado"))))))</f>
        <v/>
      </c>
    </row>
    <row r="203">
      <c r="A203" s="16" t="n"/>
      <c r="B203" s="16" t="n"/>
      <c r="C203" s="16" t="n"/>
      <c r="D203" s="16" t="n"/>
      <c r="E203" s="17" t="n"/>
      <c r="F203" s="17" t="n"/>
      <c r="G203" s="16" t="n"/>
      <c r="H203" s="17" t="n"/>
      <c r="I203" s="16" t="n"/>
      <c r="J203" s="16" t="n"/>
      <c r="K203" s="19">
        <f>IF($A203="","",IF(OR($B203="",$C203="",$D203=""),"Revisar datos",IF($D203="No",IF(AND($F203&lt;&gt;"",$G203="Sí"),"Validado","Opcional"),IF($F203="","Pendiente de recepción",IF($G203&lt;&gt;"Sí","Pendiente de revisión",IF(AND($H203&lt;&gt;"",$H203&lt;'Instrucciones'!$B$4),"Caducado","Validado"))))))</f>
        <v/>
      </c>
    </row>
    <row r="204">
      <c r="A204" s="16" t="n"/>
      <c r="B204" s="16" t="n"/>
      <c r="C204" s="16" t="n"/>
      <c r="D204" s="16" t="n"/>
      <c r="E204" s="17" t="n"/>
      <c r="F204" s="17" t="n"/>
      <c r="G204" s="16" t="n"/>
      <c r="H204" s="17" t="n"/>
      <c r="I204" s="16" t="n"/>
      <c r="J204" s="16" t="n"/>
      <c r="K204" s="19">
        <f>IF($A204="","",IF(OR($B204="",$C204="",$D204=""),"Revisar datos",IF($D204="No",IF(AND($F204&lt;&gt;"",$G204="Sí"),"Validado","Opcional"),IF($F204="","Pendiente de recepción",IF($G204&lt;&gt;"Sí","Pendiente de revisión",IF(AND($H204&lt;&gt;"",$H204&lt;'Instrucciones'!$B$4),"Caducado","Validado"))))))</f>
        <v/>
      </c>
    </row>
    <row r="205">
      <c r="A205" s="16" t="n"/>
      <c r="B205" s="16" t="n"/>
      <c r="C205" s="16" t="n"/>
      <c r="D205" s="16" t="n"/>
      <c r="E205" s="17" t="n"/>
      <c r="F205" s="17" t="n"/>
      <c r="G205" s="16" t="n"/>
      <c r="H205" s="17" t="n"/>
      <c r="I205" s="16" t="n"/>
      <c r="J205" s="16" t="n"/>
      <c r="K205" s="19">
        <f>IF($A205="","",IF(OR($B205="",$C205="",$D205=""),"Revisar datos",IF($D205="No",IF(AND($F205&lt;&gt;"",$G205="Sí"),"Validado","Opcional"),IF($F205="","Pendiente de recepción",IF($G205&lt;&gt;"Sí","Pendiente de revisión",IF(AND($H205&lt;&gt;"",$H205&lt;'Instrucciones'!$B$4),"Caducado","Validado"))))))</f>
        <v/>
      </c>
    </row>
    <row r="206">
      <c r="A206" s="16" t="n"/>
      <c r="B206" s="16" t="n"/>
      <c r="C206" s="16" t="n"/>
      <c r="D206" s="16" t="n"/>
      <c r="E206" s="17" t="n"/>
      <c r="F206" s="17" t="n"/>
      <c r="G206" s="16" t="n"/>
      <c r="H206" s="17" t="n"/>
      <c r="I206" s="16" t="n"/>
      <c r="J206" s="16" t="n"/>
      <c r="K206" s="19">
        <f>IF($A206="","",IF(OR($B206="",$C206="",$D206=""),"Revisar datos",IF($D206="No",IF(AND($F206&lt;&gt;"",$G206="Sí"),"Validado","Opcional"),IF($F206="","Pendiente de recepción",IF($G206&lt;&gt;"Sí","Pendiente de revisión",IF(AND($H206&lt;&gt;"",$H206&lt;'Instrucciones'!$B$4),"Caducado","Validado"))))))</f>
        <v/>
      </c>
    </row>
    <row r="207">
      <c r="A207" s="16" t="n"/>
      <c r="B207" s="16" t="n"/>
      <c r="C207" s="16" t="n"/>
      <c r="D207" s="16" t="n"/>
      <c r="E207" s="17" t="n"/>
      <c r="F207" s="17" t="n"/>
      <c r="G207" s="16" t="n"/>
      <c r="H207" s="17" t="n"/>
      <c r="I207" s="16" t="n"/>
      <c r="J207" s="16" t="n"/>
      <c r="K207" s="19">
        <f>IF($A207="","",IF(OR($B207="",$C207="",$D207=""),"Revisar datos",IF($D207="No",IF(AND($F207&lt;&gt;"",$G207="Sí"),"Validado","Opcional"),IF($F207="","Pendiente de recepción",IF($G207&lt;&gt;"Sí","Pendiente de revisión",IF(AND($H207&lt;&gt;"",$H207&lt;'Instrucciones'!$B$4),"Caducado","Validado"))))))</f>
        <v/>
      </c>
    </row>
    <row r="208">
      <c r="A208" s="16" t="n"/>
      <c r="B208" s="16" t="n"/>
      <c r="C208" s="16" t="n"/>
      <c r="D208" s="16" t="n"/>
      <c r="E208" s="17" t="n"/>
      <c r="F208" s="17" t="n"/>
      <c r="G208" s="16" t="n"/>
      <c r="H208" s="17" t="n"/>
      <c r="I208" s="16" t="n"/>
      <c r="J208" s="16" t="n"/>
      <c r="K208" s="19">
        <f>IF($A208="","",IF(OR($B208="",$C208="",$D208=""),"Revisar datos",IF($D208="No",IF(AND($F208&lt;&gt;"",$G208="Sí"),"Validado","Opcional"),IF($F208="","Pendiente de recepción",IF($G208&lt;&gt;"Sí","Pendiente de revisión",IF(AND($H208&lt;&gt;"",$H208&lt;'Instrucciones'!$B$4),"Caducado","Validado"))))))</f>
        <v/>
      </c>
    </row>
    <row r="209">
      <c r="A209" s="16" t="n"/>
      <c r="B209" s="16" t="n"/>
      <c r="C209" s="16" t="n"/>
      <c r="D209" s="16" t="n"/>
      <c r="E209" s="17" t="n"/>
      <c r="F209" s="17" t="n"/>
      <c r="G209" s="16" t="n"/>
      <c r="H209" s="17" t="n"/>
      <c r="I209" s="16" t="n"/>
      <c r="J209" s="16" t="n"/>
      <c r="K209" s="19">
        <f>IF($A209="","",IF(OR($B209="",$C209="",$D209=""),"Revisar datos",IF($D209="No",IF(AND($F209&lt;&gt;"",$G209="Sí"),"Validado","Opcional"),IF($F209="","Pendiente de recepción",IF($G209&lt;&gt;"Sí","Pendiente de revisión",IF(AND($H209&lt;&gt;"",$H209&lt;'Instrucciones'!$B$4),"Caducado","Validado"))))))</f>
        <v/>
      </c>
    </row>
    <row r="210">
      <c r="A210" s="16" t="n"/>
      <c r="B210" s="16" t="n"/>
      <c r="C210" s="16" t="n"/>
      <c r="D210" s="16" t="n"/>
      <c r="E210" s="17" t="n"/>
      <c r="F210" s="17" t="n"/>
      <c r="G210" s="16" t="n"/>
      <c r="H210" s="17" t="n"/>
      <c r="I210" s="16" t="n"/>
      <c r="J210" s="16" t="n"/>
      <c r="K210" s="19">
        <f>IF($A210="","",IF(OR($B210="",$C210="",$D210=""),"Revisar datos",IF($D210="No",IF(AND($F210&lt;&gt;"",$G210="Sí"),"Validado","Opcional"),IF($F210="","Pendiente de recepción",IF($G210&lt;&gt;"Sí","Pendiente de revisión",IF(AND($H210&lt;&gt;"",$H210&lt;'Instrucciones'!$B$4),"Caducado","Validado"))))))</f>
        <v/>
      </c>
    </row>
    <row r="211">
      <c r="A211" s="16" t="n"/>
      <c r="B211" s="16" t="n"/>
      <c r="C211" s="16" t="n"/>
      <c r="D211" s="16" t="n"/>
      <c r="E211" s="17" t="n"/>
      <c r="F211" s="17" t="n"/>
      <c r="G211" s="16" t="n"/>
      <c r="H211" s="17" t="n"/>
      <c r="I211" s="16" t="n"/>
      <c r="J211" s="16" t="n"/>
      <c r="K211" s="19">
        <f>IF($A211="","",IF(OR($B211="",$C211="",$D211=""),"Revisar datos",IF($D211="No",IF(AND($F211&lt;&gt;"",$G211="Sí"),"Validado","Opcional"),IF($F211="","Pendiente de recepción",IF($G211&lt;&gt;"Sí","Pendiente de revisión",IF(AND($H211&lt;&gt;"",$H211&lt;'Instrucciones'!$B$4),"Caducado","Validado"))))))</f>
        <v/>
      </c>
    </row>
    <row r="212">
      <c r="A212" s="16" t="n"/>
      <c r="B212" s="16" t="n"/>
      <c r="C212" s="16" t="n"/>
      <c r="D212" s="16" t="n"/>
      <c r="E212" s="17" t="n"/>
      <c r="F212" s="17" t="n"/>
      <c r="G212" s="16" t="n"/>
      <c r="H212" s="17" t="n"/>
      <c r="I212" s="16" t="n"/>
      <c r="J212" s="16" t="n"/>
      <c r="K212" s="19">
        <f>IF($A212="","",IF(OR($B212="",$C212="",$D212=""),"Revisar datos",IF($D212="No",IF(AND($F212&lt;&gt;"",$G212="Sí"),"Validado","Opcional"),IF($F212="","Pendiente de recepción",IF($G212&lt;&gt;"Sí","Pendiente de revisión",IF(AND($H212&lt;&gt;"",$H212&lt;'Instrucciones'!$B$4),"Caducado","Validado"))))))</f>
        <v/>
      </c>
    </row>
    <row r="213">
      <c r="A213" s="16" t="n"/>
      <c r="B213" s="16" t="n"/>
      <c r="C213" s="16" t="n"/>
      <c r="D213" s="16" t="n"/>
      <c r="E213" s="17" t="n"/>
      <c r="F213" s="17" t="n"/>
      <c r="G213" s="16" t="n"/>
      <c r="H213" s="17" t="n"/>
      <c r="I213" s="16" t="n"/>
      <c r="J213" s="16" t="n"/>
      <c r="K213" s="19">
        <f>IF($A213="","",IF(OR($B213="",$C213="",$D213=""),"Revisar datos",IF($D213="No",IF(AND($F213&lt;&gt;"",$G213="Sí"),"Validado","Opcional"),IF($F213="","Pendiente de recepción",IF($G213&lt;&gt;"Sí","Pendiente de revisión",IF(AND($H213&lt;&gt;"",$H213&lt;'Instrucciones'!$B$4),"Caducado","Validado"))))))</f>
        <v/>
      </c>
    </row>
    <row r="214">
      <c r="A214" s="16" t="n"/>
      <c r="B214" s="16" t="n"/>
      <c r="C214" s="16" t="n"/>
      <c r="D214" s="16" t="n"/>
      <c r="E214" s="17" t="n"/>
      <c r="F214" s="17" t="n"/>
      <c r="G214" s="16" t="n"/>
      <c r="H214" s="17" t="n"/>
      <c r="I214" s="16" t="n"/>
      <c r="J214" s="16" t="n"/>
      <c r="K214" s="19">
        <f>IF($A214="","",IF(OR($B214="",$C214="",$D214=""),"Revisar datos",IF($D214="No",IF(AND($F214&lt;&gt;"",$G214="Sí"),"Validado","Opcional"),IF($F214="","Pendiente de recepción",IF($G214&lt;&gt;"Sí","Pendiente de revisión",IF(AND($H214&lt;&gt;"",$H214&lt;'Instrucciones'!$B$4),"Caducado","Validado"))))))</f>
        <v/>
      </c>
    </row>
    <row r="215">
      <c r="A215" s="16" t="n"/>
      <c r="B215" s="16" t="n"/>
      <c r="C215" s="16" t="n"/>
      <c r="D215" s="16" t="n"/>
      <c r="E215" s="17" t="n"/>
      <c r="F215" s="17" t="n"/>
      <c r="G215" s="16" t="n"/>
      <c r="H215" s="17" t="n"/>
      <c r="I215" s="16" t="n"/>
      <c r="J215" s="16" t="n"/>
      <c r="K215" s="19">
        <f>IF($A215="","",IF(OR($B215="",$C215="",$D215=""),"Revisar datos",IF($D215="No",IF(AND($F215&lt;&gt;"",$G215="Sí"),"Validado","Opcional"),IF($F215="","Pendiente de recepción",IF($G215&lt;&gt;"Sí","Pendiente de revisión",IF(AND($H215&lt;&gt;"",$H215&lt;'Instrucciones'!$B$4),"Caducado","Validado"))))))</f>
        <v/>
      </c>
    </row>
    <row r="216">
      <c r="A216" s="16" t="n"/>
      <c r="B216" s="16" t="n"/>
      <c r="C216" s="16" t="n"/>
      <c r="D216" s="16" t="n"/>
      <c r="E216" s="17" t="n"/>
      <c r="F216" s="17" t="n"/>
      <c r="G216" s="16" t="n"/>
      <c r="H216" s="17" t="n"/>
      <c r="I216" s="16" t="n"/>
      <c r="J216" s="16" t="n"/>
      <c r="K216" s="19">
        <f>IF($A216="","",IF(OR($B216="",$C216="",$D216=""),"Revisar datos",IF($D216="No",IF(AND($F216&lt;&gt;"",$G216="Sí"),"Validado","Opcional"),IF($F216="","Pendiente de recepción",IF($G216&lt;&gt;"Sí","Pendiente de revisión",IF(AND($H216&lt;&gt;"",$H216&lt;'Instrucciones'!$B$4),"Caducado","Validado"))))))</f>
        <v/>
      </c>
    </row>
    <row r="217">
      <c r="A217" s="16" t="n"/>
      <c r="B217" s="16" t="n"/>
      <c r="C217" s="16" t="n"/>
      <c r="D217" s="16" t="n"/>
      <c r="E217" s="17" t="n"/>
      <c r="F217" s="17" t="n"/>
      <c r="G217" s="16" t="n"/>
      <c r="H217" s="17" t="n"/>
      <c r="I217" s="16" t="n"/>
      <c r="J217" s="16" t="n"/>
      <c r="K217" s="19">
        <f>IF($A217="","",IF(OR($B217="",$C217="",$D217=""),"Revisar datos",IF($D217="No",IF(AND($F217&lt;&gt;"",$G217="Sí"),"Validado","Opcional"),IF($F217="","Pendiente de recepción",IF($G217&lt;&gt;"Sí","Pendiente de revisión",IF(AND($H217&lt;&gt;"",$H217&lt;'Instrucciones'!$B$4),"Caducado","Validado"))))))</f>
        <v/>
      </c>
    </row>
    <row r="218">
      <c r="A218" s="16" t="n"/>
      <c r="B218" s="16" t="n"/>
      <c r="C218" s="16" t="n"/>
      <c r="D218" s="16" t="n"/>
      <c r="E218" s="17" t="n"/>
      <c r="F218" s="17" t="n"/>
      <c r="G218" s="16" t="n"/>
      <c r="H218" s="17" t="n"/>
      <c r="I218" s="16" t="n"/>
      <c r="J218" s="16" t="n"/>
      <c r="K218" s="19">
        <f>IF($A218="","",IF(OR($B218="",$C218="",$D218=""),"Revisar datos",IF($D218="No",IF(AND($F218&lt;&gt;"",$G218="Sí"),"Validado","Opcional"),IF($F218="","Pendiente de recepción",IF($G218&lt;&gt;"Sí","Pendiente de revisión",IF(AND($H218&lt;&gt;"",$H218&lt;'Instrucciones'!$B$4),"Caducado","Validado"))))))</f>
        <v/>
      </c>
    </row>
    <row r="219">
      <c r="A219" s="16" t="n"/>
      <c r="B219" s="16" t="n"/>
      <c r="C219" s="16" t="n"/>
      <c r="D219" s="16" t="n"/>
      <c r="E219" s="17" t="n"/>
      <c r="F219" s="17" t="n"/>
      <c r="G219" s="16" t="n"/>
      <c r="H219" s="17" t="n"/>
      <c r="I219" s="16" t="n"/>
      <c r="J219" s="16" t="n"/>
      <c r="K219" s="19">
        <f>IF($A219="","",IF(OR($B219="",$C219="",$D219=""),"Revisar datos",IF($D219="No",IF(AND($F219&lt;&gt;"",$G219="Sí"),"Validado","Opcional"),IF($F219="","Pendiente de recepción",IF($G219&lt;&gt;"Sí","Pendiente de revisión",IF(AND($H219&lt;&gt;"",$H219&lt;'Instrucciones'!$B$4),"Caducado","Validado"))))))</f>
        <v/>
      </c>
    </row>
    <row r="220">
      <c r="A220" s="16" t="n"/>
      <c r="B220" s="16" t="n"/>
      <c r="C220" s="16" t="n"/>
      <c r="D220" s="16" t="n"/>
      <c r="E220" s="17" t="n"/>
      <c r="F220" s="17" t="n"/>
      <c r="G220" s="16" t="n"/>
      <c r="H220" s="17" t="n"/>
      <c r="I220" s="16" t="n"/>
      <c r="J220" s="16" t="n"/>
      <c r="K220" s="19">
        <f>IF($A220="","",IF(OR($B220="",$C220="",$D220=""),"Revisar datos",IF($D220="No",IF(AND($F220&lt;&gt;"",$G220="Sí"),"Validado","Opcional"),IF($F220="","Pendiente de recepción",IF($G220&lt;&gt;"Sí","Pendiente de revisión",IF(AND($H220&lt;&gt;"",$H220&lt;'Instrucciones'!$B$4),"Caducado","Validado"))))))</f>
        <v/>
      </c>
    </row>
    <row r="221">
      <c r="A221" s="16" t="n"/>
      <c r="B221" s="16" t="n"/>
      <c r="C221" s="16" t="n"/>
      <c r="D221" s="16" t="n"/>
      <c r="E221" s="17" t="n"/>
      <c r="F221" s="17" t="n"/>
      <c r="G221" s="16" t="n"/>
      <c r="H221" s="17" t="n"/>
      <c r="I221" s="16" t="n"/>
      <c r="J221" s="16" t="n"/>
      <c r="K221" s="19">
        <f>IF($A221="","",IF(OR($B221="",$C221="",$D221=""),"Revisar datos",IF($D221="No",IF(AND($F221&lt;&gt;"",$G221="Sí"),"Validado","Opcional"),IF($F221="","Pendiente de recepción",IF($G221&lt;&gt;"Sí","Pendiente de revisión",IF(AND($H221&lt;&gt;"",$H221&lt;'Instrucciones'!$B$4),"Caducado","Validado"))))))</f>
        <v/>
      </c>
    </row>
    <row r="222">
      <c r="A222" s="16" t="n"/>
      <c r="B222" s="16" t="n"/>
      <c r="C222" s="16" t="n"/>
      <c r="D222" s="16" t="n"/>
      <c r="E222" s="17" t="n"/>
      <c r="F222" s="17" t="n"/>
      <c r="G222" s="16" t="n"/>
      <c r="H222" s="17" t="n"/>
      <c r="I222" s="16" t="n"/>
      <c r="J222" s="16" t="n"/>
      <c r="K222" s="19">
        <f>IF($A222="","",IF(OR($B222="",$C222="",$D222=""),"Revisar datos",IF($D222="No",IF(AND($F222&lt;&gt;"",$G222="Sí"),"Validado","Opcional"),IF($F222="","Pendiente de recepción",IF($G222&lt;&gt;"Sí","Pendiente de revisión",IF(AND($H222&lt;&gt;"",$H222&lt;'Instrucciones'!$B$4),"Caducado","Validado"))))))</f>
        <v/>
      </c>
    </row>
    <row r="223">
      <c r="A223" s="16" t="n"/>
      <c r="B223" s="16" t="n"/>
      <c r="C223" s="16" t="n"/>
      <c r="D223" s="16" t="n"/>
      <c r="E223" s="17" t="n"/>
      <c r="F223" s="17" t="n"/>
      <c r="G223" s="16" t="n"/>
      <c r="H223" s="17" t="n"/>
      <c r="I223" s="16" t="n"/>
      <c r="J223" s="16" t="n"/>
      <c r="K223" s="19">
        <f>IF($A223="","",IF(OR($B223="",$C223="",$D223=""),"Revisar datos",IF($D223="No",IF(AND($F223&lt;&gt;"",$G223="Sí"),"Validado","Opcional"),IF($F223="","Pendiente de recepción",IF($G223&lt;&gt;"Sí","Pendiente de revisión",IF(AND($H223&lt;&gt;"",$H223&lt;'Instrucciones'!$B$4),"Caducado","Validado"))))))</f>
        <v/>
      </c>
    </row>
    <row r="224">
      <c r="A224" s="16" t="n"/>
      <c r="B224" s="16" t="n"/>
      <c r="C224" s="16" t="n"/>
      <c r="D224" s="16" t="n"/>
      <c r="E224" s="17" t="n"/>
      <c r="F224" s="17" t="n"/>
      <c r="G224" s="16" t="n"/>
      <c r="H224" s="17" t="n"/>
      <c r="I224" s="16" t="n"/>
      <c r="J224" s="16" t="n"/>
      <c r="K224" s="19">
        <f>IF($A224="","",IF(OR($B224="",$C224="",$D224=""),"Revisar datos",IF($D224="No",IF(AND($F224&lt;&gt;"",$G224="Sí"),"Validado","Opcional"),IF($F224="","Pendiente de recepción",IF($G224&lt;&gt;"Sí","Pendiente de revisión",IF(AND($H224&lt;&gt;"",$H224&lt;'Instrucciones'!$B$4),"Caducado","Validado"))))))</f>
        <v/>
      </c>
    </row>
    <row r="225">
      <c r="A225" s="16" t="n"/>
      <c r="B225" s="16" t="n"/>
      <c r="C225" s="16" t="n"/>
      <c r="D225" s="16" t="n"/>
      <c r="E225" s="17" t="n"/>
      <c r="F225" s="17" t="n"/>
      <c r="G225" s="16" t="n"/>
      <c r="H225" s="17" t="n"/>
      <c r="I225" s="16" t="n"/>
      <c r="J225" s="16" t="n"/>
      <c r="K225" s="19">
        <f>IF($A225="","",IF(OR($B225="",$C225="",$D225=""),"Revisar datos",IF($D225="No",IF(AND($F225&lt;&gt;"",$G225="Sí"),"Validado","Opcional"),IF($F225="","Pendiente de recepción",IF($G225&lt;&gt;"Sí","Pendiente de revisión",IF(AND($H225&lt;&gt;"",$H225&lt;'Instrucciones'!$B$4),"Caducado","Validado"))))))</f>
        <v/>
      </c>
    </row>
    <row r="226">
      <c r="A226" s="16" t="n"/>
      <c r="B226" s="16" t="n"/>
      <c r="C226" s="16" t="n"/>
      <c r="D226" s="16" t="n"/>
      <c r="E226" s="17" t="n"/>
      <c r="F226" s="17" t="n"/>
      <c r="G226" s="16" t="n"/>
      <c r="H226" s="17" t="n"/>
      <c r="I226" s="16" t="n"/>
      <c r="J226" s="16" t="n"/>
      <c r="K226" s="19">
        <f>IF($A226="","",IF(OR($B226="",$C226="",$D226=""),"Revisar datos",IF($D226="No",IF(AND($F226&lt;&gt;"",$G226="Sí"),"Validado","Opcional"),IF($F226="","Pendiente de recepción",IF($G226&lt;&gt;"Sí","Pendiente de revisión",IF(AND($H226&lt;&gt;"",$H226&lt;'Instrucciones'!$B$4),"Caducado","Validado"))))))</f>
        <v/>
      </c>
    </row>
    <row r="227">
      <c r="A227" s="16" t="n"/>
      <c r="B227" s="16" t="n"/>
      <c r="C227" s="16" t="n"/>
      <c r="D227" s="16" t="n"/>
      <c r="E227" s="17" t="n"/>
      <c r="F227" s="17" t="n"/>
      <c r="G227" s="16" t="n"/>
      <c r="H227" s="17" t="n"/>
      <c r="I227" s="16" t="n"/>
      <c r="J227" s="16" t="n"/>
      <c r="K227" s="19">
        <f>IF($A227="","",IF(OR($B227="",$C227="",$D227=""),"Revisar datos",IF($D227="No",IF(AND($F227&lt;&gt;"",$G227="Sí"),"Validado","Opcional"),IF($F227="","Pendiente de recepción",IF($G227&lt;&gt;"Sí","Pendiente de revisión",IF(AND($H227&lt;&gt;"",$H227&lt;'Instrucciones'!$B$4),"Caducado","Validado"))))))</f>
        <v/>
      </c>
    </row>
    <row r="228">
      <c r="A228" s="16" t="n"/>
      <c r="B228" s="16" t="n"/>
      <c r="C228" s="16" t="n"/>
      <c r="D228" s="16" t="n"/>
      <c r="E228" s="17" t="n"/>
      <c r="F228" s="17" t="n"/>
      <c r="G228" s="16" t="n"/>
      <c r="H228" s="17" t="n"/>
      <c r="I228" s="16" t="n"/>
      <c r="J228" s="16" t="n"/>
      <c r="K228" s="19">
        <f>IF($A228="","",IF(OR($B228="",$C228="",$D228=""),"Revisar datos",IF($D228="No",IF(AND($F228&lt;&gt;"",$G228="Sí"),"Validado","Opcional"),IF($F228="","Pendiente de recepción",IF($G228&lt;&gt;"Sí","Pendiente de revisión",IF(AND($H228&lt;&gt;"",$H228&lt;'Instrucciones'!$B$4),"Caducado","Validado"))))))</f>
        <v/>
      </c>
    </row>
    <row r="229">
      <c r="A229" s="16" t="n"/>
      <c r="B229" s="16" t="n"/>
      <c r="C229" s="16" t="n"/>
      <c r="D229" s="16" t="n"/>
      <c r="E229" s="17" t="n"/>
      <c r="F229" s="17" t="n"/>
      <c r="G229" s="16" t="n"/>
      <c r="H229" s="17" t="n"/>
      <c r="I229" s="16" t="n"/>
      <c r="J229" s="16" t="n"/>
      <c r="K229" s="19">
        <f>IF($A229="","",IF(OR($B229="",$C229="",$D229=""),"Revisar datos",IF($D229="No",IF(AND($F229&lt;&gt;"",$G229="Sí"),"Validado","Opcional"),IF($F229="","Pendiente de recepción",IF($G229&lt;&gt;"Sí","Pendiente de revisión",IF(AND($H229&lt;&gt;"",$H229&lt;'Instrucciones'!$B$4),"Caducado","Validado"))))))</f>
        <v/>
      </c>
    </row>
    <row r="230">
      <c r="A230" s="16" t="n"/>
      <c r="B230" s="16" t="n"/>
      <c r="C230" s="16" t="n"/>
      <c r="D230" s="16" t="n"/>
      <c r="E230" s="17" t="n"/>
      <c r="F230" s="17" t="n"/>
      <c r="G230" s="16" t="n"/>
      <c r="H230" s="17" t="n"/>
      <c r="I230" s="16" t="n"/>
      <c r="J230" s="16" t="n"/>
      <c r="K230" s="19">
        <f>IF($A230="","",IF(OR($B230="",$C230="",$D230=""),"Revisar datos",IF($D230="No",IF(AND($F230&lt;&gt;"",$G230="Sí"),"Validado","Opcional"),IF($F230="","Pendiente de recepción",IF($G230&lt;&gt;"Sí","Pendiente de revisión",IF(AND($H230&lt;&gt;"",$H230&lt;'Instrucciones'!$B$4),"Caducado","Validado"))))))</f>
        <v/>
      </c>
    </row>
    <row r="231">
      <c r="A231" s="16" t="n"/>
      <c r="B231" s="16" t="n"/>
      <c r="C231" s="16" t="n"/>
      <c r="D231" s="16" t="n"/>
      <c r="E231" s="17" t="n"/>
      <c r="F231" s="17" t="n"/>
      <c r="G231" s="16" t="n"/>
      <c r="H231" s="17" t="n"/>
      <c r="I231" s="16" t="n"/>
      <c r="J231" s="16" t="n"/>
      <c r="K231" s="19">
        <f>IF($A231="","",IF(OR($B231="",$C231="",$D231=""),"Revisar datos",IF($D231="No",IF(AND($F231&lt;&gt;"",$G231="Sí"),"Validado","Opcional"),IF($F231="","Pendiente de recepción",IF($G231&lt;&gt;"Sí","Pendiente de revisión",IF(AND($H231&lt;&gt;"",$H231&lt;'Instrucciones'!$B$4),"Caducado","Validado"))))))</f>
        <v/>
      </c>
    </row>
    <row r="232">
      <c r="A232" s="16" t="n"/>
      <c r="B232" s="16" t="n"/>
      <c r="C232" s="16" t="n"/>
      <c r="D232" s="16" t="n"/>
      <c r="E232" s="17" t="n"/>
      <c r="F232" s="17" t="n"/>
      <c r="G232" s="16" t="n"/>
      <c r="H232" s="17" t="n"/>
      <c r="I232" s="16" t="n"/>
      <c r="J232" s="16" t="n"/>
      <c r="K232" s="19">
        <f>IF($A232="","",IF(OR($B232="",$C232="",$D232=""),"Revisar datos",IF($D232="No",IF(AND($F232&lt;&gt;"",$G232="Sí"),"Validado","Opcional"),IF($F232="","Pendiente de recepción",IF($G232&lt;&gt;"Sí","Pendiente de revisión",IF(AND($H232&lt;&gt;"",$H232&lt;'Instrucciones'!$B$4),"Caducado","Validado"))))))</f>
        <v/>
      </c>
    </row>
    <row r="233">
      <c r="A233" s="16" t="n"/>
      <c r="B233" s="16" t="n"/>
      <c r="C233" s="16" t="n"/>
      <c r="D233" s="16" t="n"/>
      <c r="E233" s="17" t="n"/>
      <c r="F233" s="17" t="n"/>
      <c r="G233" s="16" t="n"/>
      <c r="H233" s="17" t="n"/>
      <c r="I233" s="16" t="n"/>
      <c r="J233" s="16" t="n"/>
      <c r="K233" s="19">
        <f>IF($A233="","",IF(OR($B233="",$C233="",$D233=""),"Revisar datos",IF($D233="No",IF(AND($F233&lt;&gt;"",$G233="Sí"),"Validado","Opcional"),IF($F233="","Pendiente de recepción",IF($G233&lt;&gt;"Sí","Pendiente de revisión",IF(AND($H233&lt;&gt;"",$H233&lt;'Instrucciones'!$B$4),"Caducado","Validado"))))))</f>
        <v/>
      </c>
    </row>
    <row r="234">
      <c r="A234" s="16" t="n"/>
      <c r="B234" s="16" t="n"/>
      <c r="C234" s="16" t="n"/>
      <c r="D234" s="16" t="n"/>
      <c r="E234" s="17" t="n"/>
      <c r="F234" s="17" t="n"/>
      <c r="G234" s="16" t="n"/>
      <c r="H234" s="17" t="n"/>
      <c r="I234" s="16" t="n"/>
      <c r="J234" s="16" t="n"/>
      <c r="K234" s="19">
        <f>IF($A234="","",IF(OR($B234="",$C234="",$D234=""),"Revisar datos",IF($D234="No",IF(AND($F234&lt;&gt;"",$G234="Sí"),"Validado","Opcional"),IF($F234="","Pendiente de recepción",IF($G234&lt;&gt;"Sí","Pendiente de revisión",IF(AND($H234&lt;&gt;"",$H234&lt;'Instrucciones'!$B$4),"Caducado","Validado"))))))</f>
        <v/>
      </c>
    </row>
    <row r="235">
      <c r="A235" s="16" t="n"/>
      <c r="B235" s="16" t="n"/>
      <c r="C235" s="16" t="n"/>
      <c r="D235" s="16" t="n"/>
      <c r="E235" s="17" t="n"/>
      <c r="F235" s="17" t="n"/>
      <c r="G235" s="16" t="n"/>
      <c r="H235" s="17" t="n"/>
      <c r="I235" s="16" t="n"/>
      <c r="J235" s="16" t="n"/>
      <c r="K235" s="19">
        <f>IF($A235="","",IF(OR($B235="",$C235="",$D235=""),"Revisar datos",IF($D235="No",IF(AND($F235&lt;&gt;"",$G235="Sí"),"Validado","Opcional"),IF($F235="","Pendiente de recepción",IF($G235&lt;&gt;"Sí","Pendiente de revisión",IF(AND($H235&lt;&gt;"",$H235&lt;'Instrucciones'!$B$4),"Caducado","Validado"))))))</f>
        <v/>
      </c>
    </row>
    <row r="236">
      <c r="A236" s="16" t="n"/>
      <c r="B236" s="16" t="n"/>
      <c r="C236" s="16" t="n"/>
      <c r="D236" s="16" t="n"/>
      <c r="E236" s="17" t="n"/>
      <c r="F236" s="17" t="n"/>
      <c r="G236" s="16" t="n"/>
      <c r="H236" s="17" t="n"/>
      <c r="I236" s="16" t="n"/>
      <c r="J236" s="16" t="n"/>
      <c r="K236" s="19">
        <f>IF($A236="","",IF(OR($B236="",$C236="",$D236=""),"Revisar datos",IF($D236="No",IF(AND($F236&lt;&gt;"",$G236="Sí"),"Validado","Opcional"),IF($F236="","Pendiente de recepción",IF($G236&lt;&gt;"Sí","Pendiente de revisión",IF(AND($H236&lt;&gt;"",$H236&lt;'Instrucciones'!$B$4),"Caducado","Validado"))))))</f>
        <v/>
      </c>
    </row>
    <row r="237">
      <c r="A237" s="16" t="n"/>
      <c r="B237" s="16" t="n"/>
      <c r="C237" s="16" t="n"/>
      <c r="D237" s="16" t="n"/>
      <c r="E237" s="17" t="n"/>
      <c r="F237" s="17" t="n"/>
      <c r="G237" s="16" t="n"/>
      <c r="H237" s="17" t="n"/>
      <c r="I237" s="16" t="n"/>
      <c r="J237" s="16" t="n"/>
      <c r="K237" s="19">
        <f>IF($A237="","",IF(OR($B237="",$C237="",$D237=""),"Revisar datos",IF($D237="No",IF(AND($F237&lt;&gt;"",$G237="Sí"),"Validado","Opcional"),IF($F237="","Pendiente de recepción",IF($G237&lt;&gt;"Sí","Pendiente de revisión",IF(AND($H237&lt;&gt;"",$H237&lt;'Instrucciones'!$B$4),"Caducado","Validado"))))))</f>
        <v/>
      </c>
    </row>
    <row r="238">
      <c r="A238" s="16" t="n"/>
      <c r="B238" s="16" t="n"/>
      <c r="C238" s="16" t="n"/>
      <c r="D238" s="16" t="n"/>
      <c r="E238" s="17" t="n"/>
      <c r="F238" s="17" t="n"/>
      <c r="G238" s="16" t="n"/>
      <c r="H238" s="17" t="n"/>
      <c r="I238" s="16" t="n"/>
      <c r="J238" s="16" t="n"/>
      <c r="K238" s="19">
        <f>IF($A238="","",IF(OR($B238="",$C238="",$D238=""),"Revisar datos",IF($D238="No",IF(AND($F238&lt;&gt;"",$G238="Sí"),"Validado","Opcional"),IF($F238="","Pendiente de recepción",IF($G238&lt;&gt;"Sí","Pendiente de revisión",IF(AND($H238&lt;&gt;"",$H238&lt;'Instrucciones'!$B$4),"Caducado","Validado"))))))</f>
        <v/>
      </c>
    </row>
    <row r="239">
      <c r="A239" s="16" t="n"/>
      <c r="B239" s="16" t="n"/>
      <c r="C239" s="16" t="n"/>
      <c r="D239" s="16" t="n"/>
      <c r="E239" s="17" t="n"/>
      <c r="F239" s="17" t="n"/>
      <c r="G239" s="16" t="n"/>
      <c r="H239" s="17" t="n"/>
      <c r="I239" s="16" t="n"/>
      <c r="J239" s="16" t="n"/>
      <c r="K239" s="19">
        <f>IF($A239="","",IF(OR($B239="",$C239="",$D239=""),"Revisar datos",IF($D239="No",IF(AND($F239&lt;&gt;"",$G239="Sí"),"Validado","Opcional"),IF($F239="","Pendiente de recepción",IF($G239&lt;&gt;"Sí","Pendiente de revisión",IF(AND($H239&lt;&gt;"",$H239&lt;'Instrucciones'!$B$4),"Caducado","Validado"))))))</f>
        <v/>
      </c>
    </row>
    <row r="240">
      <c r="A240" s="16" t="n"/>
      <c r="B240" s="16" t="n"/>
      <c r="C240" s="16" t="n"/>
      <c r="D240" s="16" t="n"/>
      <c r="E240" s="17" t="n"/>
      <c r="F240" s="17" t="n"/>
      <c r="G240" s="16" t="n"/>
      <c r="H240" s="17" t="n"/>
      <c r="I240" s="16" t="n"/>
      <c r="J240" s="16" t="n"/>
      <c r="K240" s="19">
        <f>IF($A240="","",IF(OR($B240="",$C240="",$D240=""),"Revisar datos",IF($D240="No",IF(AND($F240&lt;&gt;"",$G240="Sí"),"Validado","Opcional"),IF($F240="","Pendiente de recepción",IF($G240&lt;&gt;"Sí","Pendiente de revisión",IF(AND($H240&lt;&gt;"",$H240&lt;'Instrucciones'!$B$4),"Caducado","Validado"))))))</f>
        <v/>
      </c>
    </row>
    <row r="241">
      <c r="A241" s="16" t="n"/>
      <c r="B241" s="16" t="n"/>
      <c r="C241" s="16" t="n"/>
      <c r="D241" s="16" t="n"/>
      <c r="E241" s="17" t="n"/>
      <c r="F241" s="17" t="n"/>
      <c r="G241" s="16" t="n"/>
      <c r="H241" s="17" t="n"/>
      <c r="I241" s="16" t="n"/>
      <c r="J241" s="16" t="n"/>
      <c r="K241" s="19">
        <f>IF($A241="","",IF(OR($B241="",$C241="",$D241=""),"Revisar datos",IF($D241="No",IF(AND($F241&lt;&gt;"",$G241="Sí"),"Validado","Opcional"),IF($F241="","Pendiente de recepción",IF($G241&lt;&gt;"Sí","Pendiente de revisión",IF(AND($H241&lt;&gt;"",$H241&lt;'Instrucciones'!$B$4),"Caducado","Validado"))))))</f>
        <v/>
      </c>
    </row>
    <row r="242">
      <c r="A242" s="16" t="n"/>
      <c r="B242" s="16" t="n"/>
      <c r="C242" s="16" t="n"/>
      <c r="D242" s="16" t="n"/>
      <c r="E242" s="17" t="n"/>
      <c r="F242" s="17" t="n"/>
      <c r="G242" s="16" t="n"/>
      <c r="H242" s="17" t="n"/>
      <c r="I242" s="16" t="n"/>
      <c r="J242" s="16" t="n"/>
      <c r="K242" s="19">
        <f>IF($A242="","",IF(OR($B242="",$C242="",$D242=""),"Revisar datos",IF($D242="No",IF(AND($F242&lt;&gt;"",$G242="Sí"),"Validado","Opcional"),IF($F242="","Pendiente de recepción",IF($G242&lt;&gt;"Sí","Pendiente de revisión",IF(AND($H242&lt;&gt;"",$H242&lt;'Instrucciones'!$B$4),"Caducado","Validado"))))))</f>
        <v/>
      </c>
    </row>
    <row r="243">
      <c r="A243" s="16" t="n"/>
      <c r="B243" s="16" t="n"/>
      <c r="C243" s="16" t="n"/>
      <c r="D243" s="16" t="n"/>
      <c r="E243" s="17" t="n"/>
      <c r="F243" s="17" t="n"/>
      <c r="G243" s="16" t="n"/>
      <c r="H243" s="17" t="n"/>
      <c r="I243" s="16" t="n"/>
      <c r="J243" s="16" t="n"/>
      <c r="K243" s="19">
        <f>IF($A243="","",IF(OR($B243="",$C243="",$D243=""),"Revisar datos",IF($D243="No",IF(AND($F243&lt;&gt;"",$G243="Sí"),"Validado","Opcional"),IF($F243="","Pendiente de recepción",IF($G243&lt;&gt;"Sí","Pendiente de revisión",IF(AND($H243&lt;&gt;"",$H243&lt;'Instrucciones'!$B$4),"Caducado","Validado"))))))</f>
        <v/>
      </c>
    </row>
    <row r="244">
      <c r="A244" s="16" t="n"/>
      <c r="B244" s="16" t="n"/>
      <c r="C244" s="16" t="n"/>
      <c r="D244" s="16" t="n"/>
      <c r="E244" s="17" t="n"/>
      <c r="F244" s="17" t="n"/>
      <c r="G244" s="16" t="n"/>
      <c r="H244" s="17" t="n"/>
      <c r="I244" s="16" t="n"/>
      <c r="J244" s="16" t="n"/>
      <c r="K244" s="19">
        <f>IF($A244="","",IF(OR($B244="",$C244="",$D244=""),"Revisar datos",IF($D244="No",IF(AND($F244&lt;&gt;"",$G244="Sí"),"Validado","Opcional"),IF($F244="","Pendiente de recepción",IF($G244&lt;&gt;"Sí","Pendiente de revisión",IF(AND($H244&lt;&gt;"",$H244&lt;'Instrucciones'!$B$4),"Caducado","Validado"))))))</f>
        <v/>
      </c>
    </row>
    <row r="245">
      <c r="A245" s="16" t="n"/>
      <c r="B245" s="16" t="n"/>
      <c r="C245" s="16" t="n"/>
      <c r="D245" s="16" t="n"/>
      <c r="E245" s="17" t="n"/>
      <c r="F245" s="17" t="n"/>
      <c r="G245" s="16" t="n"/>
      <c r="H245" s="17" t="n"/>
      <c r="I245" s="16" t="n"/>
      <c r="J245" s="16" t="n"/>
      <c r="K245" s="19">
        <f>IF($A245="","",IF(OR($B245="",$C245="",$D245=""),"Revisar datos",IF($D245="No",IF(AND($F245&lt;&gt;"",$G245="Sí"),"Validado","Opcional"),IF($F245="","Pendiente de recepción",IF($G245&lt;&gt;"Sí","Pendiente de revisión",IF(AND($H245&lt;&gt;"",$H245&lt;'Instrucciones'!$B$4),"Caducado","Validado"))))))</f>
        <v/>
      </c>
    </row>
    <row r="246">
      <c r="A246" s="16" t="n"/>
      <c r="B246" s="16" t="n"/>
      <c r="C246" s="16" t="n"/>
      <c r="D246" s="16" t="n"/>
      <c r="E246" s="17" t="n"/>
      <c r="F246" s="17" t="n"/>
      <c r="G246" s="16" t="n"/>
      <c r="H246" s="17" t="n"/>
      <c r="I246" s="16" t="n"/>
      <c r="J246" s="16" t="n"/>
      <c r="K246" s="19">
        <f>IF($A246="","",IF(OR($B246="",$C246="",$D246=""),"Revisar datos",IF($D246="No",IF(AND($F246&lt;&gt;"",$G246="Sí"),"Validado","Opcional"),IF($F246="","Pendiente de recepción",IF($G246&lt;&gt;"Sí","Pendiente de revisión",IF(AND($H246&lt;&gt;"",$H246&lt;'Instrucciones'!$B$4),"Caducado","Validado"))))))</f>
        <v/>
      </c>
    </row>
    <row r="247">
      <c r="A247" s="16" t="n"/>
      <c r="B247" s="16" t="n"/>
      <c r="C247" s="16" t="n"/>
      <c r="D247" s="16" t="n"/>
      <c r="E247" s="17" t="n"/>
      <c r="F247" s="17" t="n"/>
      <c r="G247" s="16" t="n"/>
      <c r="H247" s="17" t="n"/>
      <c r="I247" s="16" t="n"/>
      <c r="J247" s="16" t="n"/>
      <c r="K247" s="19">
        <f>IF($A247="","",IF(OR($B247="",$C247="",$D247=""),"Revisar datos",IF($D247="No",IF(AND($F247&lt;&gt;"",$G247="Sí"),"Validado","Opcional"),IF($F247="","Pendiente de recepción",IF($G247&lt;&gt;"Sí","Pendiente de revisión",IF(AND($H247&lt;&gt;"",$H247&lt;'Instrucciones'!$B$4),"Caducado","Validado"))))))</f>
        <v/>
      </c>
    </row>
    <row r="248">
      <c r="A248" s="16" t="n"/>
      <c r="B248" s="16" t="n"/>
      <c r="C248" s="16" t="n"/>
      <c r="D248" s="16" t="n"/>
      <c r="E248" s="17" t="n"/>
      <c r="F248" s="17" t="n"/>
      <c r="G248" s="16" t="n"/>
      <c r="H248" s="17" t="n"/>
      <c r="I248" s="16" t="n"/>
      <c r="J248" s="16" t="n"/>
      <c r="K248" s="19">
        <f>IF($A248="","",IF(OR($B248="",$C248="",$D248=""),"Revisar datos",IF($D248="No",IF(AND($F248&lt;&gt;"",$G248="Sí"),"Validado","Opcional"),IF($F248="","Pendiente de recepción",IF($G248&lt;&gt;"Sí","Pendiente de revisión",IF(AND($H248&lt;&gt;"",$H248&lt;'Instrucciones'!$B$4),"Caducado","Validado"))))))</f>
        <v/>
      </c>
    </row>
    <row r="249">
      <c r="A249" s="16" t="n"/>
      <c r="B249" s="16" t="n"/>
      <c r="C249" s="16" t="n"/>
      <c r="D249" s="16" t="n"/>
      <c r="E249" s="17" t="n"/>
      <c r="F249" s="17" t="n"/>
      <c r="G249" s="16" t="n"/>
      <c r="H249" s="17" t="n"/>
      <c r="I249" s="16" t="n"/>
      <c r="J249" s="16" t="n"/>
      <c r="K249" s="19">
        <f>IF($A249="","",IF(OR($B249="",$C249="",$D249=""),"Revisar datos",IF($D249="No",IF(AND($F249&lt;&gt;"",$G249="Sí"),"Validado","Opcional"),IF($F249="","Pendiente de recepción",IF($G249&lt;&gt;"Sí","Pendiente de revisión",IF(AND($H249&lt;&gt;"",$H249&lt;'Instrucciones'!$B$4),"Caducado","Validado"))))))</f>
        <v/>
      </c>
    </row>
    <row r="250">
      <c r="A250" s="16" t="n"/>
      <c r="B250" s="16" t="n"/>
      <c r="C250" s="16" t="n"/>
      <c r="D250" s="16" t="n"/>
      <c r="E250" s="17" t="n"/>
      <c r="F250" s="17" t="n"/>
      <c r="G250" s="16" t="n"/>
      <c r="H250" s="17" t="n"/>
      <c r="I250" s="16" t="n"/>
      <c r="J250" s="16" t="n"/>
      <c r="K250" s="19">
        <f>IF($A250="","",IF(OR($B250="",$C250="",$D250=""),"Revisar datos",IF($D250="No",IF(AND($F250&lt;&gt;"",$G250="Sí"),"Validado","Opcional"),IF($F250="","Pendiente de recepción",IF($G250&lt;&gt;"Sí","Pendiente de revisión",IF(AND($H250&lt;&gt;"",$H250&lt;'Instrucciones'!$B$4),"Caducado","Validado"))))))</f>
        <v/>
      </c>
    </row>
    <row r="251">
      <c r="A251" s="16" t="n"/>
      <c r="B251" s="16" t="n"/>
      <c r="C251" s="16" t="n"/>
      <c r="D251" s="16" t="n"/>
      <c r="E251" s="17" t="n"/>
      <c r="F251" s="17" t="n"/>
      <c r="G251" s="16" t="n"/>
      <c r="H251" s="17" t="n"/>
      <c r="I251" s="16" t="n"/>
      <c r="J251" s="16" t="n"/>
      <c r="K251" s="19">
        <f>IF($A251="","",IF(OR($B251="",$C251="",$D251=""),"Revisar datos",IF($D251="No",IF(AND($F251&lt;&gt;"",$G251="Sí"),"Validado","Opcional"),IF($F251="","Pendiente de recepción",IF($G251&lt;&gt;"Sí","Pendiente de revisión",IF(AND($H251&lt;&gt;"",$H251&lt;'Instrucciones'!$B$4),"Caducado","Validado"))))))</f>
        <v/>
      </c>
    </row>
    <row r="252">
      <c r="A252" s="16" t="n"/>
      <c r="B252" s="16" t="n"/>
      <c r="C252" s="16" t="n"/>
      <c r="D252" s="16" t="n"/>
      <c r="E252" s="17" t="n"/>
      <c r="F252" s="17" t="n"/>
      <c r="G252" s="16" t="n"/>
      <c r="H252" s="17" t="n"/>
      <c r="I252" s="16" t="n"/>
      <c r="J252" s="16" t="n"/>
      <c r="K252" s="19">
        <f>IF($A252="","",IF(OR($B252="",$C252="",$D252=""),"Revisar datos",IF($D252="No",IF(AND($F252&lt;&gt;"",$G252="Sí"),"Validado","Opcional"),IF($F252="","Pendiente de recepción",IF($G252&lt;&gt;"Sí","Pendiente de revisión",IF(AND($H252&lt;&gt;"",$H252&lt;'Instrucciones'!$B$4),"Caducado","Validado"))))))</f>
        <v/>
      </c>
    </row>
    <row r="253">
      <c r="A253" s="16" t="n"/>
      <c r="B253" s="16" t="n"/>
      <c r="C253" s="16" t="n"/>
      <c r="D253" s="16" t="n"/>
      <c r="E253" s="17" t="n"/>
      <c r="F253" s="17" t="n"/>
      <c r="G253" s="16" t="n"/>
      <c r="H253" s="17" t="n"/>
      <c r="I253" s="16" t="n"/>
      <c r="J253" s="16" t="n"/>
      <c r="K253" s="19">
        <f>IF($A253="","",IF(OR($B253="",$C253="",$D253=""),"Revisar datos",IF($D253="No",IF(AND($F253&lt;&gt;"",$G253="Sí"),"Validado","Opcional"),IF($F253="","Pendiente de recepción",IF($G253&lt;&gt;"Sí","Pendiente de revisión",IF(AND($H253&lt;&gt;"",$H253&lt;'Instrucciones'!$B$4),"Caducado","Validado"))))))</f>
        <v/>
      </c>
    </row>
    <row r="254">
      <c r="A254" s="16" t="n"/>
      <c r="B254" s="16" t="n"/>
      <c r="C254" s="16" t="n"/>
      <c r="D254" s="16" t="n"/>
      <c r="E254" s="17" t="n"/>
      <c r="F254" s="17" t="n"/>
      <c r="G254" s="16" t="n"/>
      <c r="H254" s="17" t="n"/>
      <c r="I254" s="16" t="n"/>
      <c r="J254" s="16" t="n"/>
      <c r="K254" s="19">
        <f>IF($A254="","",IF(OR($B254="",$C254="",$D254=""),"Revisar datos",IF($D254="No",IF(AND($F254&lt;&gt;"",$G254="Sí"),"Validado","Opcional"),IF($F254="","Pendiente de recepción",IF($G254&lt;&gt;"Sí","Pendiente de revisión",IF(AND($H254&lt;&gt;"",$H254&lt;'Instrucciones'!$B$4),"Caducado","Validado"))))))</f>
        <v/>
      </c>
    </row>
    <row r="255">
      <c r="A255" s="16" t="n"/>
      <c r="B255" s="16" t="n"/>
      <c r="C255" s="16" t="n"/>
      <c r="D255" s="16" t="n"/>
      <c r="E255" s="17" t="n"/>
      <c r="F255" s="17" t="n"/>
      <c r="G255" s="16" t="n"/>
      <c r="H255" s="17" t="n"/>
      <c r="I255" s="16" t="n"/>
      <c r="J255" s="16" t="n"/>
      <c r="K255" s="19">
        <f>IF($A255="","",IF(OR($B255="",$C255="",$D255=""),"Revisar datos",IF($D255="No",IF(AND($F255&lt;&gt;"",$G255="Sí"),"Validado","Opcional"),IF($F255="","Pendiente de recepción",IF($G255&lt;&gt;"Sí","Pendiente de revisión",IF(AND($H255&lt;&gt;"",$H255&lt;'Instrucciones'!$B$4),"Caducado","Validado"))))))</f>
        <v/>
      </c>
    </row>
    <row r="256">
      <c r="A256" s="16" t="n"/>
      <c r="B256" s="16" t="n"/>
      <c r="C256" s="16" t="n"/>
      <c r="D256" s="16" t="n"/>
      <c r="E256" s="17" t="n"/>
      <c r="F256" s="17" t="n"/>
      <c r="G256" s="16" t="n"/>
      <c r="H256" s="17" t="n"/>
      <c r="I256" s="16" t="n"/>
      <c r="J256" s="16" t="n"/>
      <c r="K256" s="19">
        <f>IF($A256="","",IF(OR($B256="",$C256="",$D256=""),"Revisar datos",IF($D256="No",IF(AND($F256&lt;&gt;"",$G256="Sí"),"Validado","Opcional"),IF($F256="","Pendiente de recepción",IF($G256&lt;&gt;"Sí","Pendiente de revisión",IF(AND($H256&lt;&gt;"",$H256&lt;'Instrucciones'!$B$4),"Caducado","Validado"))))))</f>
        <v/>
      </c>
    </row>
    <row r="257">
      <c r="A257" s="16" t="n"/>
      <c r="B257" s="16" t="n"/>
      <c r="C257" s="16" t="n"/>
      <c r="D257" s="16" t="n"/>
      <c r="E257" s="17" t="n"/>
      <c r="F257" s="17" t="n"/>
      <c r="G257" s="16" t="n"/>
      <c r="H257" s="17" t="n"/>
      <c r="I257" s="16" t="n"/>
      <c r="J257" s="16" t="n"/>
      <c r="K257" s="19">
        <f>IF($A257="","",IF(OR($B257="",$C257="",$D257=""),"Revisar datos",IF($D257="No",IF(AND($F257&lt;&gt;"",$G257="Sí"),"Validado","Opcional"),IF($F257="","Pendiente de recepción",IF($G257&lt;&gt;"Sí","Pendiente de revisión",IF(AND($H257&lt;&gt;"",$H257&lt;'Instrucciones'!$B$4),"Caducado","Validado"))))))</f>
        <v/>
      </c>
    </row>
    <row r="258">
      <c r="A258" s="16" t="n"/>
      <c r="B258" s="16" t="n"/>
      <c r="C258" s="16" t="n"/>
      <c r="D258" s="16" t="n"/>
      <c r="E258" s="17" t="n"/>
      <c r="F258" s="17" t="n"/>
      <c r="G258" s="16" t="n"/>
      <c r="H258" s="17" t="n"/>
      <c r="I258" s="16" t="n"/>
      <c r="J258" s="16" t="n"/>
      <c r="K258" s="19">
        <f>IF($A258="","",IF(OR($B258="",$C258="",$D258=""),"Revisar datos",IF($D258="No",IF(AND($F258&lt;&gt;"",$G258="Sí"),"Validado","Opcional"),IF($F258="","Pendiente de recepción",IF($G258&lt;&gt;"Sí","Pendiente de revisión",IF(AND($H258&lt;&gt;"",$H258&lt;'Instrucciones'!$B$4),"Caducado","Validado"))))))</f>
        <v/>
      </c>
    </row>
    <row r="259">
      <c r="A259" s="16" t="n"/>
      <c r="B259" s="16" t="n"/>
      <c r="C259" s="16" t="n"/>
      <c r="D259" s="16" t="n"/>
      <c r="E259" s="17" t="n"/>
      <c r="F259" s="17" t="n"/>
      <c r="G259" s="16" t="n"/>
      <c r="H259" s="17" t="n"/>
      <c r="I259" s="16" t="n"/>
      <c r="J259" s="16" t="n"/>
      <c r="K259" s="19">
        <f>IF($A259="","",IF(OR($B259="",$C259="",$D259=""),"Revisar datos",IF($D259="No",IF(AND($F259&lt;&gt;"",$G259="Sí"),"Validado","Opcional"),IF($F259="","Pendiente de recepción",IF($G259&lt;&gt;"Sí","Pendiente de revisión",IF(AND($H259&lt;&gt;"",$H259&lt;'Instrucciones'!$B$4),"Caducado","Validado"))))))</f>
        <v/>
      </c>
    </row>
    <row r="260">
      <c r="A260" s="16" t="n"/>
      <c r="B260" s="16" t="n"/>
      <c r="C260" s="16" t="n"/>
      <c r="D260" s="16" t="n"/>
      <c r="E260" s="17" t="n"/>
      <c r="F260" s="17" t="n"/>
      <c r="G260" s="16" t="n"/>
      <c r="H260" s="17" t="n"/>
      <c r="I260" s="16" t="n"/>
      <c r="J260" s="16" t="n"/>
      <c r="K260" s="19">
        <f>IF($A260="","",IF(OR($B260="",$C260="",$D260=""),"Revisar datos",IF($D260="No",IF(AND($F260&lt;&gt;"",$G260="Sí"),"Validado","Opcional"),IF($F260="","Pendiente de recepción",IF($G260&lt;&gt;"Sí","Pendiente de revisión",IF(AND($H260&lt;&gt;"",$H260&lt;'Instrucciones'!$B$4),"Caducado","Validado"))))))</f>
        <v/>
      </c>
    </row>
    <row r="261">
      <c r="A261" s="16" t="n"/>
      <c r="B261" s="16" t="n"/>
      <c r="C261" s="16" t="n"/>
      <c r="D261" s="16" t="n"/>
      <c r="E261" s="17" t="n"/>
      <c r="F261" s="17" t="n"/>
      <c r="G261" s="16" t="n"/>
      <c r="H261" s="17" t="n"/>
      <c r="I261" s="16" t="n"/>
      <c r="J261" s="16" t="n"/>
      <c r="K261" s="19">
        <f>IF($A261="","",IF(OR($B261="",$C261="",$D261=""),"Revisar datos",IF($D261="No",IF(AND($F261&lt;&gt;"",$G261="Sí"),"Validado","Opcional"),IF($F261="","Pendiente de recepción",IF($G261&lt;&gt;"Sí","Pendiente de revisión",IF(AND($H261&lt;&gt;"",$H261&lt;'Instrucciones'!$B$4),"Caducado","Validado"))))))</f>
        <v/>
      </c>
    </row>
    <row r="262">
      <c r="A262" s="16" t="n"/>
      <c r="B262" s="16" t="n"/>
      <c r="C262" s="16" t="n"/>
      <c r="D262" s="16" t="n"/>
      <c r="E262" s="17" t="n"/>
      <c r="F262" s="17" t="n"/>
      <c r="G262" s="16" t="n"/>
      <c r="H262" s="17" t="n"/>
      <c r="I262" s="16" t="n"/>
      <c r="J262" s="16" t="n"/>
      <c r="K262" s="19">
        <f>IF($A262="","",IF(OR($B262="",$C262="",$D262=""),"Revisar datos",IF($D262="No",IF(AND($F262&lt;&gt;"",$G262="Sí"),"Validado","Opcional"),IF($F262="","Pendiente de recepción",IF($G262&lt;&gt;"Sí","Pendiente de revisión",IF(AND($H262&lt;&gt;"",$H262&lt;'Instrucciones'!$B$4),"Caducado","Validado"))))))</f>
        <v/>
      </c>
    </row>
    <row r="263">
      <c r="A263" s="16" t="n"/>
      <c r="B263" s="16" t="n"/>
      <c r="C263" s="16" t="n"/>
      <c r="D263" s="16" t="n"/>
      <c r="E263" s="17" t="n"/>
      <c r="F263" s="17" t="n"/>
      <c r="G263" s="16" t="n"/>
      <c r="H263" s="17" t="n"/>
      <c r="I263" s="16" t="n"/>
      <c r="J263" s="16" t="n"/>
      <c r="K263" s="19">
        <f>IF($A263="","",IF(OR($B263="",$C263="",$D263=""),"Revisar datos",IF($D263="No",IF(AND($F263&lt;&gt;"",$G263="Sí"),"Validado","Opcional"),IF($F263="","Pendiente de recepción",IF($G263&lt;&gt;"Sí","Pendiente de revisión",IF(AND($H263&lt;&gt;"",$H263&lt;'Instrucciones'!$B$4),"Caducado","Validado"))))))</f>
        <v/>
      </c>
    </row>
    <row r="264">
      <c r="A264" s="16" t="n"/>
      <c r="B264" s="16" t="n"/>
      <c r="C264" s="16" t="n"/>
      <c r="D264" s="16" t="n"/>
      <c r="E264" s="17" t="n"/>
      <c r="F264" s="17" t="n"/>
      <c r="G264" s="16" t="n"/>
      <c r="H264" s="17" t="n"/>
      <c r="I264" s="16" t="n"/>
      <c r="J264" s="16" t="n"/>
      <c r="K264" s="19">
        <f>IF($A264="","",IF(OR($B264="",$C264="",$D264=""),"Revisar datos",IF($D264="No",IF(AND($F264&lt;&gt;"",$G264="Sí"),"Validado","Opcional"),IF($F264="","Pendiente de recepción",IF($G264&lt;&gt;"Sí","Pendiente de revisión",IF(AND($H264&lt;&gt;"",$H264&lt;'Instrucciones'!$B$4),"Caducado","Validado"))))))</f>
        <v/>
      </c>
    </row>
    <row r="265">
      <c r="A265" s="16" t="n"/>
      <c r="B265" s="16" t="n"/>
      <c r="C265" s="16" t="n"/>
      <c r="D265" s="16" t="n"/>
      <c r="E265" s="17" t="n"/>
      <c r="F265" s="17" t="n"/>
      <c r="G265" s="16" t="n"/>
      <c r="H265" s="17" t="n"/>
      <c r="I265" s="16" t="n"/>
      <c r="J265" s="16" t="n"/>
      <c r="K265" s="19">
        <f>IF($A265="","",IF(OR($B265="",$C265="",$D265=""),"Revisar datos",IF($D265="No",IF(AND($F265&lt;&gt;"",$G265="Sí"),"Validado","Opcional"),IF($F265="","Pendiente de recepción",IF($G265&lt;&gt;"Sí","Pendiente de revisión",IF(AND($H265&lt;&gt;"",$H265&lt;'Instrucciones'!$B$4),"Caducado","Validado"))))))</f>
        <v/>
      </c>
    </row>
    <row r="266">
      <c r="A266" s="16" t="n"/>
      <c r="B266" s="16" t="n"/>
      <c r="C266" s="16" t="n"/>
      <c r="D266" s="16" t="n"/>
      <c r="E266" s="17" t="n"/>
      <c r="F266" s="17" t="n"/>
      <c r="G266" s="16" t="n"/>
      <c r="H266" s="17" t="n"/>
      <c r="I266" s="16" t="n"/>
      <c r="J266" s="16" t="n"/>
      <c r="K266" s="19">
        <f>IF($A266="","",IF(OR($B266="",$C266="",$D266=""),"Revisar datos",IF($D266="No",IF(AND($F266&lt;&gt;"",$G266="Sí"),"Validado","Opcional"),IF($F266="","Pendiente de recepción",IF($G266&lt;&gt;"Sí","Pendiente de revisión",IF(AND($H266&lt;&gt;"",$H266&lt;'Instrucciones'!$B$4),"Caducado","Validado"))))))</f>
        <v/>
      </c>
    </row>
    <row r="267">
      <c r="A267" s="16" t="n"/>
      <c r="B267" s="16" t="n"/>
      <c r="C267" s="16" t="n"/>
      <c r="D267" s="16" t="n"/>
      <c r="E267" s="17" t="n"/>
      <c r="F267" s="17" t="n"/>
      <c r="G267" s="16" t="n"/>
      <c r="H267" s="17" t="n"/>
      <c r="I267" s="16" t="n"/>
      <c r="J267" s="16" t="n"/>
      <c r="K267" s="19">
        <f>IF($A267="","",IF(OR($B267="",$C267="",$D267=""),"Revisar datos",IF($D267="No",IF(AND($F267&lt;&gt;"",$G267="Sí"),"Validado","Opcional"),IF($F267="","Pendiente de recepción",IF($G267&lt;&gt;"Sí","Pendiente de revisión",IF(AND($H267&lt;&gt;"",$H267&lt;'Instrucciones'!$B$4),"Caducado","Validado"))))))</f>
        <v/>
      </c>
    </row>
    <row r="268">
      <c r="A268" s="16" t="n"/>
      <c r="B268" s="16" t="n"/>
      <c r="C268" s="16" t="n"/>
      <c r="D268" s="16" t="n"/>
      <c r="E268" s="17" t="n"/>
      <c r="F268" s="17" t="n"/>
      <c r="G268" s="16" t="n"/>
      <c r="H268" s="17" t="n"/>
      <c r="I268" s="16" t="n"/>
      <c r="J268" s="16" t="n"/>
      <c r="K268" s="19">
        <f>IF($A268="","",IF(OR($B268="",$C268="",$D268=""),"Revisar datos",IF($D268="No",IF(AND($F268&lt;&gt;"",$G268="Sí"),"Validado","Opcional"),IF($F268="","Pendiente de recepción",IF($G268&lt;&gt;"Sí","Pendiente de revisión",IF(AND($H268&lt;&gt;"",$H268&lt;'Instrucciones'!$B$4),"Caducado","Validado"))))))</f>
        <v/>
      </c>
    </row>
    <row r="269">
      <c r="A269" s="16" t="n"/>
      <c r="B269" s="16" t="n"/>
      <c r="C269" s="16" t="n"/>
      <c r="D269" s="16" t="n"/>
      <c r="E269" s="17" t="n"/>
      <c r="F269" s="17" t="n"/>
      <c r="G269" s="16" t="n"/>
      <c r="H269" s="17" t="n"/>
      <c r="I269" s="16" t="n"/>
      <c r="J269" s="16" t="n"/>
      <c r="K269" s="19">
        <f>IF($A269="","",IF(OR($B269="",$C269="",$D269=""),"Revisar datos",IF($D269="No",IF(AND($F269&lt;&gt;"",$G269="Sí"),"Validado","Opcional"),IF($F269="","Pendiente de recepción",IF($G269&lt;&gt;"Sí","Pendiente de revisión",IF(AND($H269&lt;&gt;"",$H269&lt;'Instrucciones'!$B$4),"Caducado","Validado"))))))</f>
        <v/>
      </c>
    </row>
    <row r="270">
      <c r="A270" s="16" t="n"/>
      <c r="B270" s="16" t="n"/>
      <c r="C270" s="16" t="n"/>
      <c r="D270" s="16" t="n"/>
      <c r="E270" s="17" t="n"/>
      <c r="F270" s="17" t="n"/>
      <c r="G270" s="16" t="n"/>
      <c r="H270" s="17" t="n"/>
      <c r="I270" s="16" t="n"/>
      <c r="J270" s="16" t="n"/>
      <c r="K270" s="19">
        <f>IF($A270="","",IF(OR($B270="",$C270="",$D270=""),"Revisar datos",IF($D270="No",IF(AND($F270&lt;&gt;"",$G270="Sí"),"Validado","Opcional"),IF($F270="","Pendiente de recepción",IF($G270&lt;&gt;"Sí","Pendiente de revisión",IF(AND($H270&lt;&gt;"",$H270&lt;'Instrucciones'!$B$4),"Caducado","Validado"))))))</f>
        <v/>
      </c>
    </row>
    <row r="271">
      <c r="A271" s="16" t="n"/>
      <c r="B271" s="16" t="n"/>
      <c r="C271" s="16" t="n"/>
      <c r="D271" s="16" t="n"/>
      <c r="E271" s="17" t="n"/>
      <c r="F271" s="17" t="n"/>
      <c r="G271" s="16" t="n"/>
      <c r="H271" s="17" t="n"/>
      <c r="I271" s="16" t="n"/>
      <c r="J271" s="16" t="n"/>
      <c r="K271" s="19">
        <f>IF($A271="","",IF(OR($B271="",$C271="",$D271=""),"Revisar datos",IF($D271="No",IF(AND($F271&lt;&gt;"",$G271="Sí"),"Validado","Opcional"),IF($F271="","Pendiente de recepción",IF($G271&lt;&gt;"Sí","Pendiente de revisión",IF(AND($H271&lt;&gt;"",$H271&lt;'Instrucciones'!$B$4),"Caducado","Validado"))))))</f>
        <v/>
      </c>
    </row>
    <row r="272">
      <c r="A272" s="16" t="n"/>
      <c r="B272" s="16" t="n"/>
      <c r="C272" s="16" t="n"/>
      <c r="D272" s="16" t="n"/>
      <c r="E272" s="17" t="n"/>
      <c r="F272" s="17" t="n"/>
      <c r="G272" s="16" t="n"/>
      <c r="H272" s="17" t="n"/>
      <c r="I272" s="16" t="n"/>
      <c r="J272" s="16" t="n"/>
      <c r="K272" s="19">
        <f>IF($A272="","",IF(OR($B272="",$C272="",$D272=""),"Revisar datos",IF($D272="No",IF(AND($F272&lt;&gt;"",$G272="Sí"),"Validado","Opcional"),IF($F272="","Pendiente de recepción",IF($G272&lt;&gt;"Sí","Pendiente de revisión",IF(AND($H272&lt;&gt;"",$H272&lt;'Instrucciones'!$B$4),"Caducado","Validado"))))))</f>
        <v/>
      </c>
    </row>
    <row r="273">
      <c r="A273" s="16" t="n"/>
      <c r="B273" s="16" t="n"/>
      <c r="C273" s="16" t="n"/>
      <c r="D273" s="16" t="n"/>
      <c r="E273" s="17" t="n"/>
      <c r="F273" s="17" t="n"/>
      <c r="G273" s="16" t="n"/>
      <c r="H273" s="17" t="n"/>
      <c r="I273" s="16" t="n"/>
      <c r="J273" s="16" t="n"/>
      <c r="K273" s="19">
        <f>IF($A273="","",IF(OR($B273="",$C273="",$D273=""),"Revisar datos",IF($D273="No",IF(AND($F273&lt;&gt;"",$G273="Sí"),"Validado","Opcional"),IF($F273="","Pendiente de recepción",IF($G273&lt;&gt;"Sí","Pendiente de revisión",IF(AND($H273&lt;&gt;"",$H273&lt;'Instrucciones'!$B$4),"Caducado","Validado"))))))</f>
        <v/>
      </c>
    </row>
    <row r="274">
      <c r="A274" s="16" t="n"/>
      <c r="B274" s="16" t="n"/>
      <c r="C274" s="16" t="n"/>
      <c r="D274" s="16" t="n"/>
      <c r="E274" s="17" t="n"/>
      <c r="F274" s="17" t="n"/>
      <c r="G274" s="16" t="n"/>
      <c r="H274" s="17" t="n"/>
      <c r="I274" s="16" t="n"/>
      <c r="J274" s="16" t="n"/>
      <c r="K274" s="19">
        <f>IF($A274="","",IF(OR($B274="",$C274="",$D274=""),"Revisar datos",IF($D274="No",IF(AND($F274&lt;&gt;"",$G274="Sí"),"Validado","Opcional"),IF($F274="","Pendiente de recepción",IF($G274&lt;&gt;"Sí","Pendiente de revisión",IF(AND($H274&lt;&gt;"",$H274&lt;'Instrucciones'!$B$4),"Caducado","Validado"))))))</f>
        <v/>
      </c>
    </row>
    <row r="275">
      <c r="A275" s="16" t="n"/>
      <c r="B275" s="16" t="n"/>
      <c r="C275" s="16" t="n"/>
      <c r="D275" s="16" t="n"/>
      <c r="E275" s="17" t="n"/>
      <c r="F275" s="17" t="n"/>
      <c r="G275" s="16" t="n"/>
      <c r="H275" s="17" t="n"/>
      <c r="I275" s="16" t="n"/>
      <c r="J275" s="16" t="n"/>
      <c r="K275" s="19">
        <f>IF($A275="","",IF(OR($B275="",$C275="",$D275=""),"Revisar datos",IF($D275="No",IF(AND($F275&lt;&gt;"",$G275="Sí"),"Validado","Opcional"),IF($F275="","Pendiente de recepción",IF($G275&lt;&gt;"Sí","Pendiente de revisión",IF(AND($H275&lt;&gt;"",$H275&lt;'Instrucciones'!$B$4),"Caducado","Validado"))))))</f>
        <v/>
      </c>
    </row>
    <row r="276">
      <c r="A276" s="16" t="n"/>
      <c r="B276" s="16" t="n"/>
      <c r="C276" s="16" t="n"/>
      <c r="D276" s="16" t="n"/>
      <c r="E276" s="17" t="n"/>
      <c r="F276" s="17" t="n"/>
      <c r="G276" s="16" t="n"/>
      <c r="H276" s="17" t="n"/>
      <c r="I276" s="16" t="n"/>
      <c r="J276" s="16" t="n"/>
      <c r="K276" s="19">
        <f>IF($A276="","",IF(OR($B276="",$C276="",$D276=""),"Revisar datos",IF($D276="No",IF(AND($F276&lt;&gt;"",$G276="Sí"),"Validado","Opcional"),IF($F276="","Pendiente de recepción",IF($G276&lt;&gt;"Sí","Pendiente de revisión",IF(AND($H276&lt;&gt;"",$H276&lt;'Instrucciones'!$B$4),"Caducado","Validado"))))))</f>
        <v/>
      </c>
    </row>
    <row r="277">
      <c r="A277" s="16" t="n"/>
      <c r="B277" s="16" t="n"/>
      <c r="C277" s="16" t="n"/>
      <c r="D277" s="16" t="n"/>
      <c r="E277" s="17" t="n"/>
      <c r="F277" s="17" t="n"/>
      <c r="G277" s="16" t="n"/>
      <c r="H277" s="17" t="n"/>
      <c r="I277" s="16" t="n"/>
      <c r="J277" s="16" t="n"/>
      <c r="K277" s="19">
        <f>IF($A277="","",IF(OR($B277="",$C277="",$D277=""),"Revisar datos",IF($D277="No",IF(AND($F277&lt;&gt;"",$G277="Sí"),"Validado","Opcional"),IF($F277="","Pendiente de recepción",IF($G277&lt;&gt;"Sí","Pendiente de revisión",IF(AND($H277&lt;&gt;"",$H277&lt;'Instrucciones'!$B$4),"Caducado","Validado"))))))</f>
        <v/>
      </c>
    </row>
    <row r="278">
      <c r="A278" s="16" t="n"/>
      <c r="B278" s="16" t="n"/>
      <c r="C278" s="16" t="n"/>
      <c r="D278" s="16" t="n"/>
      <c r="E278" s="17" t="n"/>
      <c r="F278" s="17" t="n"/>
      <c r="G278" s="16" t="n"/>
      <c r="H278" s="17" t="n"/>
      <c r="I278" s="16" t="n"/>
      <c r="J278" s="16" t="n"/>
      <c r="K278" s="19">
        <f>IF($A278="","",IF(OR($B278="",$C278="",$D278=""),"Revisar datos",IF($D278="No",IF(AND($F278&lt;&gt;"",$G278="Sí"),"Validado","Opcional"),IF($F278="","Pendiente de recepción",IF($G278&lt;&gt;"Sí","Pendiente de revisión",IF(AND($H278&lt;&gt;"",$H278&lt;'Instrucciones'!$B$4),"Caducado","Validado"))))))</f>
        <v/>
      </c>
    </row>
    <row r="279">
      <c r="A279" s="16" t="n"/>
      <c r="B279" s="16" t="n"/>
      <c r="C279" s="16" t="n"/>
      <c r="D279" s="16" t="n"/>
      <c r="E279" s="17" t="n"/>
      <c r="F279" s="17" t="n"/>
      <c r="G279" s="16" t="n"/>
      <c r="H279" s="17" t="n"/>
      <c r="I279" s="16" t="n"/>
      <c r="J279" s="16" t="n"/>
      <c r="K279" s="19">
        <f>IF($A279="","",IF(OR($B279="",$C279="",$D279=""),"Revisar datos",IF($D279="No",IF(AND($F279&lt;&gt;"",$G279="Sí"),"Validado","Opcional"),IF($F279="","Pendiente de recepción",IF($G279&lt;&gt;"Sí","Pendiente de revisión",IF(AND($H279&lt;&gt;"",$H279&lt;'Instrucciones'!$B$4),"Caducado","Validado"))))))</f>
        <v/>
      </c>
    </row>
    <row r="280">
      <c r="A280" s="16" t="n"/>
      <c r="B280" s="16" t="n"/>
      <c r="C280" s="16" t="n"/>
      <c r="D280" s="16" t="n"/>
      <c r="E280" s="17" t="n"/>
      <c r="F280" s="17" t="n"/>
      <c r="G280" s="16" t="n"/>
      <c r="H280" s="17" t="n"/>
      <c r="I280" s="16" t="n"/>
      <c r="J280" s="16" t="n"/>
      <c r="K280" s="19">
        <f>IF($A280="","",IF(OR($B280="",$C280="",$D280=""),"Revisar datos",IF($D280="No",IF(AND($F280&lt;&gt;"",$G280="Sí"),"Validado","Opcional"),IF($F280="","Pendiente de recepción",IF($G280&lt;&gt;"Sí","Pendiente de revisión",IF(AND($H280&lt;&gt;"",$H280&lt;'Instrucciones'!$B$4),"Caducado","Validado"))))))</f>
        <v/>
      </c>
    </row>
    <row r="281">
      <c r="A281" s="16" t="n"/>
      <c r="B281" s="16" t="n"/>
      <c r="C281" s="16" t="n"/>
      <c r="D281" s="16" t="n"/>
      <c r="E281" s="17" t="n"/>
      <c r="F281" s="17" t="n"/>
      <c r="G281" s="16" t="n"/>
      <c r="H281" s="17" t="n"/>
      <c r="I281" s="16" t="n"/>
      <c r="J281" s="16" t="n"/>
      <c r="K281" s="19">
        <f>IF($A281="","",IF(OR($B281="",$C281="",$D281=""),"Revisar datos",IF($D281="No",IF(AND($F281&lt;&gt;"",$G281="Sí"),"Validado","Opcional"),IF($F281="","Pendiente de recepción",IF($G281&lt;&gt;"Sí","Pendiente de revisión",IF(AND($H281&lt;&gt;"",$H281&lt;'Instrucciones'!$B$4),"Caducado","Validado"))))))</f>
        <v/>
      </c>
    </row>
    <row r="282">
      <c r="A282" s="16" t="n"/>
      <c r="B282" s="16" t="n"/>
      <c r="C282" s="16" t="n"/>
      <c r="D282" s="16" t="n"/>
      <c r="E282" s="17" t="n"/>
      <c r="F282" s="17" t="n"/>
      <c r="G282" s="16" t="n"/>
      <c r="H282" s="17" t="n"/>
      <c r="I282" s="16" t="n"/>
      <c r="J282" s="16" t="n"/>
      <c r="K282" s="19">
        <f>IF($A282="","",IF(OR($B282="",$C282="",$D282=""),"Revisar datos",IF($D282="No",IF(AND($F282&lt;&gt;"",$G282="Sí"),"Validado","Opcional"),IF($F282="","Pendiente de recepción",IF($G282&lt;&gt;"Sí","Pendiente de revisión",IF(AND($H282&lt;&gt;"",$H282&lt;'Instrucciones'!$B$4),"Caducado","Validado"))))))</f>
        <v/>
      </c>
    </row>
    <row r="283">
      <c r="A283" s="16" t="n"/>
      <c r="B283" s="16" t="n"/>
      <c r="C283" s="16" t="n"/>
      <c r="D283" s="16" t="n"/>
      <c r="E283" s="17" t="n"/>
      <c r="F283" s="17" t="n"/>
      <c r="G283" s="16" t="n"/>
      <c r="H283" s="17" t="n"/>
      <c r="I283" s="16" t="n"/>
      <c r="J283" s="16" t="n"/>
      <c r="K283" s="19">
        <f>IF($A283="","",IF(OR($B283="",$C283="",$D283=""),"Revisar datos",IF($D283="No",IF(AND($F283&lt;&gt;"",$G283="Sí"),"Validado","Opcional"),IF($F283="","Pendiente de recepción",IF($G283&lt;&gt;"Sí","Pendiente de revisión",IF(AND($H283&lt;&gt;"",$H283&lt;'Instrucciones'!$B$4),"Caducado","Validado"))))))</f>
        <v/>
      </c>
    </row>
    <row r="284">
      <c r="A284" s="16" t="n"/>
      <c r="B284" s="16" t="n"/>
      <c r="C284" s="16" t="n"/>
      <c r="D284" s="16" t="n"/>
      <c r="E284" s="17" t="n"/>
      <c r="F284" s="17" t="n"/>
      <c r="G284" s="16" t="n"/>
      <c r="H284" s="17" t="n"/>
      <c r="I284" s="16" t="n"/>
      <c r="J284" s="16" t="n"/>
      <c r="K284" s="19">
        <f>IF($A284="","",IF(OR($B284="",$C284="",$D284=""),"Revisar datos",IF($D284="No",IF(AND($F284&lt;&gt;"",$G284="Sí"),"Validado","Opcional"),IF($F284="","Pendiente de recepción",IF($G284&lt;&gt;"Sí","Pendiente de revisión",IF(AND($H284&lt;&gt;"",$H284&lt;'Instrucciones'!$B$4),"Caducado","Validado"))))))</f>
        <v/>
      </c>
    </row>
    <row r="285">
      <c r="A285" s="16" t="n"/>
      <c r="B285" s="16" t="n"/>
      <c r="C285" s="16" t="n"/>
      <c r="D285" s="16" t="n"/>
      <c r="E285" s="17" t="n"/>
      <c r="F285" s="17" t="n"/>
      <c r="G285" s="16" t="n"/>
      <c r="H285" s="17" t="n"/>
      <c r="I285" s="16" t="n"/>
      <c r="J285" s="16" t="n"/>
      <c r="K285" s="19">
        <f>IF($A285="","",IF(OR($B285="",$C285="",$D285=""),"Revisar datos",IF($D285="No",IF(AND($F285&lt;&gt;"",$G285="Sí"),"Validado","Opcional"),IF($F285="","Pendiente de recepción",IF($G285&lt;&gt;"Sí","Pendiente de revisión",IF(AND($H285&lt;&gt;"",$H285&lt;'Instrucciones'!$B$4),"Caducado","Validado"))))))</f>
        <v/>
      </c>
    </row>
    <row r="286">
      <c r="A286" s="16" t="n"/>
      <c r="B286" s="16" t="n"/>
      <c r="C286" s="16" t="n"/>
      <c r="D286" s="16" t="n"/>
      <c r="E286" s="17" t="n"/>
      <c r="F286" s="17" t="n"/>
      <c r="G286" s="16" t="n"/>
      <c r="H286" s="17" t="n"/>
      <c r="I286" s="16" t="n"/>
      <c r="J286" s="16" t="n"/>
      <c r="K286" s="19">
        <f>IF($A286="","",IF(OR($B286="",$C286="",$D286=""),"Revisar datos",IF($D286="No",IF(AND($F286&lt;&gt;"",$G286="Sí"),"Validado","Opcional"),IF($F286="","Pendiente de recepción",IF($G286&lt;&gt;"Sí","Pendiente de revisión",IF(AND($H286&lt;&gt;"",$H286&lt;'Instrucciones'!$B$4),"Caducado","Validado"))))))</f>
        <v/>
      </c>
    </row>
    <row r="287">
      <c r="A287" s="16" t="n"/>
      <c r="B287" s="16" t="n"/>
      <c r="C287" s="16" t="n"/>
      <c r="D287" s="16" t="n"/>
      <c r="E287" s="17" t="n"/>
      <c r="F287" s="17" t="n"/>
      <c r="G287" s="16" t="n"/>
      <c r="H287" s="17" t="n"/>
      <c r="I287" s="16" t="n"/>
      <c r="J287" s="16" t="n"/>
      <c r="K287" s="19">
        <f>IF($A287="","",IF(OR($B287="",$C287="",$D287=""),"Revisar datos",IF($D287="No",IF(AND($F287&lt;&gt;"",$G287="Sí"),"Validado","Opcional"),IF($F287="","Pendiente de recepción",IF($G287&lt;&gt;"Sí","Pendiente de revisión",IF(AND($H287&lt;&gt;"",$H287&lt;'Instrucciones'!$B$4),"Caducado","Validado"))))))</f>
        <v/>
      </c>
    </row>
    <row r="288">
      <c r="A288" s="16" t="n"/>
      <c r="B288" s="16" t="n"/>
      <c r="C288" s="16" t="n"/>
      <c r="D288" s="16" t="n"/>
      <c r="E288" s="17" t="n"/>
      <c r="F288" s="17" t="n"/>
      <c r="G288" s="16" t="n"/>
      <c r="H288" s="17" t="n"/>
      <c r="I288" s="16" t="n"/>
      <c r="J288" s="16" t="n"/>
      <c r="K288" s="19">
        <f>IF($A288="","",IF(OR($B288="",$C288="",$D288=""),"Revisar datos",IF($D288="No",IF(AND($F288&lt;&gt;"",$G288="Sí"),"Validado","Opcional"),IF($F288="","Pendiente de recepción",IF($G288&lt;&gt;"Sí","Pendiente de revisión",IF(AND($H288&lt;&gt;"",$H288&lt;'Instrucciones'!$B$4),"Caducado","Validado"))))))</f>
        <v/>
      </c>
    </row>
    <row r="289">
      <c r="A289" s="16" t="n"/>
      <c r="B289" s="16" t="n"/>
      <c r="C289" s="16" t="n"/>
      <c r="D289" s="16" t="n"/>
      <c r="E289" s="17" t="n"/>
      <c r="F289" s="17" t="n"/>
      <c r="G289" s="16" t="n"/>
      <c r="H289" s="17" t="n"/>
      <c r="I289" s="16" t="n"/>
      <c r="J289" s="16" t="n"/>
      <c r="K289" s="19">
        <f>IF($A289="","",IF(OR($B289="",$C289="",$D289=""),"Revisar datos",IF($D289="No",IF(AND($F289&lt;&gt;"",$G289="Sí"),"Validado","Opcional"),IF($F289="","Pendiente de recepción",IF($G289&lt;&gt;"Sí","Pendiente de revisión",IF(AND($H289&lt;&gt;"",$H289&lt;'Instrucciones'!$B$4),"Caducado","Validado"))))))</f>
        <v/>
      </c>
    </row>
    <row r="290">
      <c r="A290" s="16" t="n"/>
      <c r="B290" s="16" t="n"/>
      <c r="C290" s="16" t="n"/>
      <c r="D290" s="16" t="n"/>
      <c r="E290" s="17" t="n"/>
      <c r="F290" s="17" t="n"/>
      <c r="G290" s="16" t="n"/>
      <c r="H290" s="17" t="n"/>
      <c r="I290" s="16" t="n"/>
      <c r="J290" s="16" t="n"/>
      <c r="K290" s="19">
        <f>IF($A290="","",IF(OR($B290="",$C290="",$D290=""),"Revisar datos",IF($D290="No",IF(AND($F290&lt;&gt;"",$G290="Sí"),"Validado","Opcional"),IF($F290="","Pendiente de recepción",IF($G290&lt;&gt;"Sí","Pendiente de revisión",IF(AND($H290&lt;&gt;"",$H290&lt;'Instrucciones'!$B$4),"Caducado","Validado"))))))</f>
        <v/>
      </c>
    </row>
    <row r="291">
      <c r="A291" s="16" t="n"/>
      <c r="B291" s="16" t="n"/>
      <c r="C291" s="16" t="n"/>
      <c r="D291" s="16" t="n"/>
      <c r="E291" s="17" t="n"/>
      <c r="F291" s="17" t="n"/>
      <c r="G291" s="16" t="n"/>
      <c r="H291" s="17" t="n"/>
      <c r="I291" s="16" t="n"/>
      <c r="J291" s="16" t="n"/>
      <c r="K291" s="19">
        <f>IF($A291="","",IF(OR($B291="",$C291="",$D291=""),"Revisar datos",IF($D291="No",IF(AND($F291&lt;&gt;"",$G291="Sí"),"Validado","Opcional"),IF($F291="","Pendiente de recepción",IF($G291&lt;&gt;"Sí","Pendiente de revisión",IF(AND($H291&lt;&gt;"",$H291&lt;'Instrucciones'!$B$4),"Caducado","Validado"))))))</f>
        <v/>
      </c>
    </row>
    <row r="292">
      <c r="A292" s="16" t="n"/>
      <c r="B292" s="16" t="n"/>
      <c r="C292" s="16" t="n"/>
      <c r="D292" s="16" t="n"/>
      <c r="E292" s="17" t="n"/>
      <c r="F292" s="17" t="n"/>
      <c r="G292" s="16" t="n"/>
      <c r="H292" s="17" t="n"/>
      <c r="I292" s="16" t="n"/>
      <c r="J292" s="16" t="n"/>
      <c r="K292" s="19">
        <f>IF($A292="","",IF(OR($B292="",$C292="",$D292=""),"Revisar datos",IF($D292="No",IF(AND($F292&lt;&gt;"",$G292="Sí"),"Validado","Opcional"),IF($F292="","Pendiente de recepción",IF($G292&lt;&gt;"Sí","Pendiente de revisión",IF(AND($H292&lt;&gt;"",$H292&lt;'Instrucciones'!$B$4),"Caducado","Validado"))))))</f>
        <v/>
      </c>
    </row>
    <row r="293">
      <c r="A293" s="16" t="n"/>
      <c r="B293" s="16" t="n"/>
      <c r="C293" s="16" t="n"/>
      <c r="D293" s="16" t="n"/>
      <c r="E293" s="17" t="n"/>
      <c r="F293" s="17" t="n"/>
      <c r="G293" s="16" t="n"/>
      <c r="H293" s="17" t="n"/>
      <c r="I293" s="16" t="n"/>
      <c r="J293" s="16" t="n"/>
      <c r="K293" s="19">
        <f>IF($A293="","",IF(OR($B293="",$C293="",$D293=""),"Revisar datos",IF($D293="No",IF(AND($F293&lt;&gt;"",$G293="Sí"),"Validado","Opcional"),IF($F293="","Pendiente de recepción",IF($G293&lt;&gt;"Sí","Pendiente de revisión",IF(AND($H293&lt;&gt;"",$H293&lt;'Instrucciones'!$B$4),"Caducado","Validado"))))))</f>
        <v/>
      </c>
    </row>
    <row r="294">
      <c r="A294" s="16" t="n"/>
      <c r="B294" s="16" t="n"/>
      <c r="C294" s="16" t="n"/>
      <c r="D294" s="16" t="n"/>
      <c r="E294" s="17" t="n"/>
      <c r="F294" s="17" t="n"/>
      <c r="G294" s="16" t="n"/>
      <c r="H294" s="17" t="n"/>
      <c r="I294" s="16" t="n"/>
      <c r="J294" s="16" t="n"/>
      <c r="K294" s="19">
        <f>IF($A294="","",IF(OR($B294="",$C294="",$D294=""),"Revisar datos",IF($D294="No",IF(AND($F294&lt;&gt;"",$G294="Sí"),"Validado","Opcional"),IF($F294="","Pendiente de recepción",IF($G294&lt;&gt;"Sí","Pendiente de revisión",IF(AND($H294&lt;&gt;"",$H294&lt;'Instrucciones'!$B$4),"Caducado","Validado"))))))</f>
        <v/>
      </c>
    </row>
    <row r="295">
      <c r="A295" s="16" t="n"/>
      <c r="B295" s="16" t="n"/>
      <c r="C295" s="16" t="n"/>
      <c r="D295" s="16" t="n"/>
      <c r="E295" s="17" t="n"/>
      <c r="F295" s="17" t="n"/>
      <c r="G295" s="16" t="n"/>
      <c r="H295" s="17" t="n"/>
      <c r="I295" s="16" t="n"/>
      <c r="J295" s="16" t="n"/>
      <c r="K295" s="19">
        <f>IF($A295="","",IF(OR($B295="",$C295="",$D295=""),"Revisar datos",IF($D295="No",IF(AND($F295&lt;&gt;"",$G295="Sí"),"Validado","Opcional"),IF($F295="","Pendiente de recepción",IF($G295&lt;&gt;"Sí","Pendiente de revisión",IF(AND($H295&lt;&gt;"",$H295&lt;'Instrucciones'!$B$4),"Caducado","Validado"))))))</f>
        <v/>
      </c>
    </row>
    <row r="296">
      <c r="A296" s="16" t="n"/>
      <c r="B296" s="16" t="n"/>
      <c r="C296" s="16" t="n"/>
      <c r="D296" s="16" t="n"/>
      <c r="E296" s="17" t="n"/>
      <c r="F296" s="17" t="n"/>
      <c r="G296" s="16" t="n"/>
      <c r="H296" s="17" t="n"/>
      <c r="I296" s="16" t="n"/>
      <c r="J296" s="16" t="n"/>
      <c r="K296" s="19">
        <f>IF($A296="","",IF(OR($B296="",$C296="",$D296=""),"Revisar datos",IF($D296="No",IF(AND($F296&lt;&gt;"",$G296="Sí"),"Validado","Opcional"),IF($F296="","Pendiente de recepción",IF($G296&lt;&gt;"Sí","Pendiente de revisión",IF(AND($H296&lt;&gt;"",$H296&lt;'Instrucciones'!$B$4),"Caducado","Validado"))))))</f>
        <v/>
      </c>
    </row>
    <row r="297">
      <c r="A297" s="16" t="n"/>
      <c r="B297" s="16" t="n"/>
      <c r="C297" s="16" t="n"/>
      <c r="D297" s="16" t="n"/>
      <c r="E297" s="17" t="n"/>
      <c r="F297" s="17" t="n"/>
      <c r="G297" s="16" t="n"/>
      <c r="H297" s="17" t="n"/>
      <c r="I297" s="16" t="n"/>
      <c r="J297" s="16" t="n"/>
      <c r="K297" s="19">
        <f>IF($A297="","",IF(OR($B297="",$C297="",$D297=""),"Revisar datos",IF($D297="No",IF(AND($F297&lt;&gt;"",$G297="Sí"),"Validado","Opcional"),IF($F297="","Pendiente de recepción",IF($G297&lt;&gt;"Sí","Pendiente de revisión",IF(AND($H297&lt;&gt;"",$H297&lt;'Instrucciones'!$B$4),"Caducado","Validado"))))))</f>
        <v/>
      </c>
    </row>
    <row r="298">
      <c r="A298" s="16" t="n"/>
      <c r="B298" s="16" t="n"/>
      <c r="C298" s="16" t="n"/>
      <c r="D298" s="16" t="n"/>
      <c r="E298" s="17" t="n"/>
      <c r="F298" s="17" t="n"/>
      <c r="G298" s="16" t="n"/>
      <c r="H298" s="17" t="n"/>
      <c r="I298" s="16" t="n"/>
      <c r="J298" s="16" t="n"/>
      <c r="K298" s="19">
        <f>IF($A298="","",IF(OR($B298="",$C298="",$D298=""),"Revisar datos",IF($D298="No",IF(AND($F298&lt;&gt;"",$G298="Sí"),"Validado","Opcional"),IF($F298="","Pendiente de recepción",IF($G298&lt;&gt;"Sí","Pendiente de revisión",IF(AND($H298&lt;&gt;"",$H298&lt;'Instrucciones'!$B$4),"Caducado","Validado"))))))</f>
        <v/>
      </c>
    </row>
    <row r="299">
      <c r="A299" s="16" t="n"/>
      <c r="B299" s="16" t="n"/>
      <c r="C299" s="16" t="n"/>
      <c r="D299" s="16" t="n"/>
      <c r="E299" s="17" t="n"/>
      <c r="F299" s="17" t="n"/>
      <c r="G299" s="16" t="n"/>
      <c r="H299" s="17" t="n"/>
      <c r="I299" s="16" t="n"/>
      <c r="J299" s="16" t="n"/>
      <c r="K299" s="19">
        <f>IF($A299="","",IF(OR($B299="",$C299="",$D299=""),"Revisar datos",IF($D299="No",IF(AND($F299&lt;&gt;"",$G299="Sí"),"Validado","Opcional"),IF($F299="","Pendiente de recepción",IF($G299&lt;&gt;"Sí","Pendiente de revisión",IF(AND($H299&lt;&gt;"",$H299&lt;'Instrucciones'!$B$4),"Caducado","Validado"))))))</f>
        <v/>
      </c>
    </row>
    <row r="300">
      <c r="A300" s="16" t="n"/>
      <c r="B300" s="16" t="n"/>
      <c r="C300" s="16" t="n"/>
      <c r="D300" s="16" t="n"/>
      <c r="E300" s="17" t="n"/>
      <c r="F300" s="17" t="n"/>
      <c r="G300" s="16" t="n"/>
      <c r="H300" s="17" t="n"/>
      <c r="I300" s="16" t="n"/>
      <c r="J300" s="16" t="n"/>
      <c r="K300" s="19">
        <f>IF($A300="","",IF(OR($B300="",$C300="",$D300=""),"Revisar datos",IF($D300="No",IF(AND($F300&lt;&gt;"",$G300="Sí"),"Validado","Opcional"),IF($F300="","Pendiente de recepción",IF($G300&lt;&gt;"Sí","Pendiente de revisión",IF(AND($H300&lt;&gt;"",$H300&lt;'Instrucciones'!$B$4),"Caducado","Validado"))))))</f>
        <v/>
      </c>
    </row>
    <row r="301">
      <c r="A301" s="16" t="n"/>
      <c r="B301" s="16" t="n"/>
      <c r="C301" s="16" t="n"/>
      <c r="D301" s="16" t="n"/>
      <c r="E301" s="17" t="n"/>
      <c r="F301" s="17" t="n"/>
      <c r="G301" s="16" t="n"/>
      <c r="H301" s="17" t="n"/>
      <c r="I301" s="16" t="n"/>
      <c r="J301" s="16" t="n"/>
      <c r="K301" s="19">
        <f>IF($A301="","",IF(OR($B301="",$C301="",$D301=""),"Revisar datos",IF($D301="No",IF(AND($F301&lt;&gt;"",$G301="Sí"),"Validado","Opcional"),IF($F301="","Pendiente de recepción",IF($G301&lt;&gt;"Sí","Pendiente de revisión",IF(AND($H301&lt;&gt;"",$H301&lt;'Instrucciones'!$B$4),"Caducado","Validado"))))))</f>
        <v/>
      </c>
    </row>
    <row r="302">
      <c r="A302" s="16" t="n"/>
      <c r="B302" s="16" t="n"/>
      <c r="C302" s="16" t="n"/>
      <c r="D302" s="16" t="n"/>
      <c r="E302" s="17" t="n"/>
      <c r="F302" s="17" t="n"/>
      <c r="G302" s="16" t="n"/>
      <c r="H302" s="17" t="n"/>
      <c r="I302" s="16" t="n"/>
      <c r="J302" s="16" t="n"/>
      <c r="K302" s="19">
        <f>IF($A302="","",IF(OR($B302="",$C302="",$D302=""),"Revisar datos",IF($D302="No",IF(AND($F302&lt;&gt;"",$G302="Sí"),"Validado","Opcional"),IF($F302="","Pendiente de recepción",IF($G302&lt;&gt;"Sí","Pendiente de revisión",IF(AND($H302&lt;&gt;"",$H302&lt;'Instrucciones'!$B$4),"Caducado","Validado"))))))</f>
        <v/>
      </c>
    </row>
    <row r="303">
      <c r="A303" s="16" t="n"/>
      <c r="B303" s="16" t="n"/>
      <c r="C303" s="16" t="n"/>
      <c r="D303" s="16" t="n"/>
      <c r="E303" s="17" t="n"/>
      <c r="F303" s="17" t="n"/>
      <c r="G303" s="16" t="n"/>
      <c r="H303" s="17" t="n"/>
      <c r="I303" s="16" t="n"/>
      <c r="J303" s="16" t="n"/>
      <c r="K303" s="19">
        <f>IF($A303="","",IF(OR($B303="",$C303="",$D303=""),"Revisar datos",IF($D303="No",IF(AND($F303&lt;&gt;"",$G303="Sí"),"Validado","Opcional"),IF($F303="","Pendiente de recepción",IF($G303&lt;&gt;"Sí","Pendiente de revisión",IF(AND($H303&lt;&gt;"",$H303&lt;'Instrucciones'!$B$4),"Caducado","Validado"))))))</f>
        <v/>
      </c>
    </row>
    <row r="304">
      <c r="A304" s="16" t="n"/>
      <c r="B304" s="16" t="n"/>
      <c r="C304" s="16" t="n"/>
      <c r="D304" s="16" t="n"/>
      <c r="E304" s="17" t="n"/>
      <c r="F304" s="17" t="n"/>
      <c r="G304" s="16" t="n"/>
      <c r="H304" s="17" t="n"/>
      <c r="I304" s="16" t="n"/>
      <c r="J304" s="16" t="n"/>
      <c r="K304" s="19">
        <f>IF($A304="","",IF(OR($B304="",$C304="",$D304=""),"Revisar datos",IF($D304="No",IF(AND($F304&lt;&gt;"",$G304="Sí"),"Validado","Opcional"),IF($F304="","Pendiente de recepción",IF($G304&lt;&gt;"Sí","Pendiente de revisión",IF(AND($H304&lt;&gt;"",$H304&lt;'Instrucciones'!$B$4),"Caducado","Validado"))))))</f>
        <v/>
      </c>
    </row>
  </sheetData>
  <autoFilter ref="A4:K304"/>
  <mergeCells count="1">
    <mergeCell ref="A1:K1"/>
  </mergeCells>
  <conditionalFormatting sqref="A5:K304">
    <cfRule type="expression" priority="1" dxfId="2" stopIfTrue="1">
      <formula>$K5="Revisar datos"</formula>
    </cfRule>
    <cfRule type="expression" priority="2" dxfId="4" stopIfTrue="1">
      <formula>$K5="Pendiente de recepción"</formula>
    </cfRule>
    <cfRule type="expression" priority="3" dxfId="5" stopIfTrue="1">
      <formula>$K5="Pendiente de revisión"</formula>
    </cfRule>
    <cfRule type="expression" priority="4" dxfId="1" stopIfTrue="1">
      <formula>$K5="Caducado"</formula>
    </cfRule>
    <cfRule type="expression" priority="5" dxfId="6" stopIfTrue="1">
      <formula>$K5="Validado"</formula>
    </cfRule>
    <cfRule type="expression" priority="6" dxfId="8" stopIfTrue="1">
      <formula>$K5="Opcional"</formula>
    </cfRule>
  </conditionalFormatting>
  <dataValidations count="5">
    <dataValidation sqref="B5:B304" showDropDown="0" showInputMessage="1" showErrorMessage="1" allowBlank="0" errorTitle="Valor no válido" error="Seleccione un valor incluido en el catálogo." promptTitle="ID permiso" prompt="Seleccione una opción de la lista." type="list" errorStyle="stop">
      <formula1>'Permisos'!$A$5:$A$204</formula1>
    </dataValidation>
    <dataValidation sqref="C5:C304" showDropDown="0" showInputMessage="1" showErrorMessage="1" allowBlank="0" errorTitle="Valor no válido" error="Seleccione un valor incluido en el catálogo." promptTitle="Tipo de documento" prompt="Seleccione una opción de la lista." type="list" errorStyle="stop">
      <formula1>='Instrucciones'!$L$4:$L$12</formula1>
    </dataValidation>
    <dataValidation sqref="D5:D304" showDropDown="0" showInputMessage="1" showErrorMessage="1" allowBlank="0" errorTitle="Valor no válido" error="Seleccione un valor incluido en el catálogo." promptTitle="Obligatorio" prompt="Seleccione una opción de la lista." type="list" errorStyle="stop">
      <formula1>='Instrucciones'!$M$4:$M$5</formula1>
    </dataValidation>
    <dataValidation sqref="G5:G304" showDropDown="0" showInputMessage="1" showErrorMessage="1" allowBlank="0" errorTitle="Valor no válido" error="Seleccione un valor incluido en el catálogo." promptTitle="Revisado" prompt="Seleccione una opción de la lista." type="list" errorStyle="stop">
      <formula1>='Instrucciones'!$M$4:$M$5</formula1>
    </dataValidation>
    <dataValidation sqref="E5:F304 H5:H304" showDropDown="0" showInputMessage="0" showErrorMessage="1" allowBlank="0" errorTitle="Fecha no válida" error="Introduzca una fecha entre 01/01/2020 y 31/12/2040." type="date" errorStyle="stop" operator="between">
      <formula1>DATE(2020,1,1)</formula1>
      <formula2>DATE(2040,12,31)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70" customWidth="1" min="2" max="2"/>
    <col width="4" customWidth="1" min="3" max="3"/>
    <col width="4" customWidth="1" min="4" max="4"/>
    <col width="4" customWidth="1" min="5" max="5"/>
    <col width="4" customWidth="1" min="6" max="6"/>
    <col width="3" customWidth="1" min="7" max="7"/>
    <col width="31" customWidth="1" min="8" max="8"/>
    <col width="24" customWidth="1" min="9" max="9"/>
    <col width="25" customWidth="1" min="10" max="10"/>
    <col width="18" customWidth="1" min="11" max="11"/>
    <col width="36" customWidth="1" min="12" max="12"/>
    <col width="14" customWidth="1" min="13" max="13"/>
  </cols>
  <sheetData>
    <row r="1" ht="28" customHeight="1">
      <c r="A1" s="1" t="inlineStr">
        <is>
          <t>INSTRUCCIONES Y CONFIGURACIÓN</t>
        </is>
      </c>
      <c r="B1" s="24" t="n"/>
      <c r="C1" s="24" t="n"/>
      <c r="D1" s="24" t="n"/>
      <c r="E1" s="24" t="n"/>
      <c r="F1" s="25" t="n"/>
    </row>
    <row r="2"/>
    <row r="3">
      <c r="A3" s="9" t="inlineStr">
        <is>
          <t>Parámetro</t>
        </is>
      </c>
      <c r="B3" s="9" t="inlineStr">
        <is>
          <t>Valor</t>
        </is>
      </c>
      <c r="H3" s="3" t="inlineStr">
        <is>
          <t>Tipos de espacio</t>
        </is>
      </c>
      <c r="I3" s="3" t="inlineStr">
        <is>
          <t>Canales</t>
        </is>
      </c>
      <c r="J3" s="3" t="inlineStr">
        <is>
          <t>Estados de solicitud</t>
        </is>
      </c>
      <c r="K3" s="3" t="inlineStr">
        <is>
          <t>Decisiones</t>
        </is>
      </c>
      <c r="L3" s="3" t="inlineStr">
        <is>
          <t>Tipos de documento</t>
        </is>
      </c>
      <c r="M3" s="3" t="inlineStr">
        <is>
          <t>Opciones</t>
        </is>
      </c>
    </row>
    <row r="4">
      <c r="A4" s="21" t="inlineStr">
        <is>
          <t>Fecha de control</t>
        </is>
      </c>
      <c r="B4" s="22" t="n">
        <v>46272</v>
      </c>
      <c r="H4" s="16" t="inlineStr">
        <is>
          <t>Vía pública</t>
        </is>
      </c>
      <c r="I4" s="16" t="inlineStr">
        <is>
          <t>Correo electrónico</t>
        </is>
      </c>
      <c r="J4" s="16" t="inlineStr">
        <is>
          <t>Borrador</t>
        </is>
      </c>
      <c r="K4" s="16" t="inlineStr">
        <is>
          <t>Pendiente</t>
        </is>
      </c>
      <c r="L4" s="16" t="inlineStr">
        <is>
          <t>Solicitud</t>
        </is>
      </c>
      <c r="M4" s="16" t="inlineStr">
        <is>
          <t>Sí</t>
        </is>
      </c>
    </row>
    <row r="5">
      <c r="A5" s="21" t="inlineStr">
        <is>
          <t>Días de aviso previo</t>
        </is>
      </c>
      <c r="B5" s="23" t="n">
        <v>15</v>
      </c>
      <c r="H5" s="16" t="inlineStr">
        <is>
          <t>Edificio público</t>
        </is>
      </c>
      <c r="I5" s="16" t="inlineStr">
        <is>
          <t>Teléfono</t>
        </is>
      </c>
      <c r="J5" s="16" t="inlineStr">
        <is>
          <t>Preparando</t>
        </is>
      </c>
      <c r="K5" s="16" t="inlineStr">
        <is>
          <t>Aprobado</t>
        </is>
      </c>
      <c r="L5" s="16" t="inlineStr">
        <is>
          <t>Seguro de responsabilidad civil</t>
        </is>
      </c>
      <c r="M5" s="16" t="inlineStr">
        <is>
          <t>No</t>
        </is>
      </c>
    </row>
    <row r="6">
      <c r="H6" s="16" t="inlineStr">
        <is>
          <t>Propiedad privada</t>
        </is>
      </c>
      <c r="I6" s="16" t="inlineStr">
        <is>
          <t>Sede electrónica</t>
        </is>
      </c>
      <c r="J6" s="16" t="inlineStr">
        <is>
          <t>Presentada</t>
        </is>
      </c>
      <c r="K6" s="16" t="inlineStr">
        <is>
          <t>Denegado</t>
        </is>
      </c>
      <c r="L6" s="16" t="inlineStr">
        <is>
          <t>Plan de rodaje</t>
        </is>
      </c>
    </row>
    <row r="7">
      <c r="H7" s="16" t="inlineStr">
        <is>
          <t>Espacio natural</t>
        </is>
      </c>
      <c r="I7" s="16" t="inlineStr">
        <is>
          <t>Reunión</t>
        </is>
      </c>
      <c r="J7" s="16" t="inlineStr">
        <is>
          <t>En subsanación</t>
        </is>
      </c>
      <c r="K7" s="16" t="inlineStr">
        <is>
          <t>No requerido</t>
        </is>
      </c>
      <c r="L7" s="16" t="inlineStr">
        <is>
          <t>Plano de ocupación</t>
        </is>
      </c>
    </row>
    <row r="8" ht="30" customHeight="1">
      <c r="A8" s="14" t="inlineStr">
        <is>
          <t>1.</t>
        </is>
      </c>
      <c r="B8" s="14" t="inlineStr">
        <is>
          <t>Cree un registro en Permisos por cada autorización diferenciada.</t>
        </is>
      </c>
      <c r="C8" s="14" t="n"/>
      <c r="D8" s="14" t="n"/>
      <c r="E8" s="14" t="n"/>
      <c r="F8" s="14" t="n"/>
      <c r="H8" s="16" t="inlineStr">
        <is>
          <t>Infraestructura de transporte</t>
        </is>
      </c>
      <c r="I8" s="16" t="inlineStr">
        <is>
          <t>Otro</t>
        </is>
      </c>
      <c r="J8" s="16" t="inlineStr">
        <is>
          <t>En revisión</t>
        </is>
      </c>
      <c r="L8" s="16" t="inlineStr">
        <is>
          <t>Plan de seguridad</t>
        </is>
      </c>
    </row>
    <row r="9" ht="30" customHeight="1">
      <c r="A9" s="15" t="inlineStr">
        <is>
          <t>2.</t>
        </is>
      </c>
      <c r="B9" s="15" t="inlineStr">
        <is>
          <t>Complete primero proyecto, localización, fechas, estado y decisión.</t>
        </is>
      </c>
      <c r="C9" s="15" t="n"/>
      <c r="D9" s="15" t="n"/>
      <c r="E9" s="15" t="n"/>
      <c r="F9" s="15" t="n"/>
      <c r="H9" s="16" t="inlineStr">
        <is>
          <t>Instalación deportiva</t>
        </is>
      </c>
      <c r="J9" s="16" t="inlineStr">
        <is>
          <t>Resuelta</t>
        </is>
      </c>
      <c r="L9" s="16" t="inlineStr">
        <is>
          <t>Autorización de propiedad</t>
        </is>
      </c>
    </row>
    <row r="10" ht="30" customHeight="1">
      <c r="A10" s="14" t="inlineStr">
        <is>
          <t>3.</t>
        </is>
      </c>
      <c r="B10" s="14" t="inlineStr">
        <is>
          <t>Añada en Documentación una fila por cada documento exigido o recibido.</t>
        </is>
      </c>
      <c r="C10" s="14" t="n"/>
      <c r="D10" s="14" t="n"/>
      <c r="E10" s="14" t="n"/>
      <c r="F10" s="14" t="n"/>
      <c r="H10" s="16" t="inlineStr">
        <is>
          <t>Recinto cultural</t>
        </is>
      </c>
      <c r="J10" s="16" t="inlineStr">
        <is>
          <t>Cancelada</t>
        </is>
      </c>
      <c r="L10" s="16" t="inlineStr">
        <is>
          <t>Justificante de pago</t>
        </is>
      </c>
    </row>
    <row r="11" ht="30" customHeight="1">
      <c r="A11" s="15" t="inlineStr">
        <is>
          <t>4.</t>
        </is>
      </c>
      <c r="B11" s="15" t="inlineStr">
        <is>
          <t>Actualice la fecha de control para revisar alertas en un día concreto.</t>
        </is>
      </c>
      <c r="C11" s="15" t="n"/>
      <c r="D11" s="15" t="n"/>
      <c r="E11" s="15" t="n"/>
      <c r="F11" s="15" t="n"/>
      <c r="H11" s="16" t="inlineStr">
        <is>
          <t>Otro</t>
        </is>
      </c>
      <c r="L11" s="16" t="inlineStr">
        <is>
          <t>Resolución o permiso</t>
        </is>
      </c>
    </row>
    <row r="12" ht="30" customHeight="1">
      <c r="A12" s="14" t="inlineStr">
        <is>
          <t>5.</t>
        </is>
      </c>
      <c r="B12" s="14" t="inlineStr">
        <is>
          <t>Use “Pendiente” hasta disponer de una decisión confirmada.</t>
        </is>
      </c>
      <c r="C12" s="14" t="n"/>
      <c r="D12" s="14" t="n"/>
      <c r="E12" s="14" t="n"/>
      <c r="F12" s="14" t="n"/>
      <c r="L12" s="16" t="inlineStr">
        <is>
          <t>Otro</t>
        </is>
      </c>
    </row>
    <row r="13" ht="30" customHeight="1">
      <c r="A13" s="15" t="inlineStr">
        <is>
          <t>6.</t>
        </is>
      </c>
      <c r="B13" s="15" t="inlineStr">
        <is>
          <t>Revise siempre las filas marcadas como “Revisar datos”.</t>
        </is>
      </c>
      <c r="C13" s="15" t="n"/>
      <c r="D13" s="15" t="n"/>
      <c r="E13" s="15" t="n"/>
      <c r="F13" s="15" t="n"/>
    </row>
    <row r="14" ht="30" customHeight="1">
      <c r="A14" s="14" t="inlineStr">
        <is>
          <t>7.</t>
        </is>
      </c>
      <c r="B14" s="14" t="inlineStr">
        <is>
          <t>No incluya documentación personal, firmas, números de identidad ni datos bancarios.</t>
        </is>
      </c>
      <c r="C14" s="14" t="n"/>
      <c r="D14" s="14" t="n"/>
      <c r="E14" s="14" t="n"/>
      <c r="F14" s="14" t="n"/>
    </row>
    <row r="15" ht="30" customHeight="1">
      <c r="A15" s="15" t="inlineStr">
        <is>
          <t>8.</t>
        </is>
      </c>
      <c r="B15" s="15" t="inlineStr">
        <is>
          <t>Las condiciones clave son un resumen operativo; conserve los documentos originales en su sistema interno.</t>
        </is>
      </c>
      <c r="C15" s="15" t="n"/>
      <c r="D15" s="15" t="n"/>
      <c r="E15" s="15" t="n"/>
      <c r="F15" s="15" t="n"/>
    </row>
    <row r="16" ht="30" customHeight="1">
      <c r="A16" s="14" t="inlineStr">
        <is>
          <t>9.</t>
        </is>
      </c>
      <c r="B16" s="14" t="inlineStr">
        <is>
          <t>La plantilla no determina si un permiso es legalmente necesario ni garantiza autorizaciones.</t>
        </is>
      </c>
      <c r="C16" s="14" t="n"/>
      <c r="D16" s="14" t="n"/>
      <c r="E16" s="14" t="n"/>
      <c r="F16" s="14" t="n"/>
    </row>
    <row r="17"/>
    <row r="18">
      <c r="A18" s="3" t="inlineStr">
        <is>
          <t>Nota operativa</t>
        </is>
      </c>
      <c r="B18" s="14" t="inlineStr">
        <is>
          <t>Los catálogos pueden ampliarse en sus columnas. Si se amplían, actualice también los rangos de validación correspondientes.</t>
        </is>
      </c>
    </row>
  </sheetData>
  <mergeCells count="1">
    <mergeCell ref="A1:F1"/>
  </mergeCells>
  <dataValidations count="2">
    <dataValidation sqref="B4" showDropDown="0" showInputMessage="0" showErrorMessage="1" allowBlank="0" errorTitle="Fecha no válida" error="Introduzca una fecha entre 01/01/2020 y 31/12/2040." type="date" errorStyle="stop" operator="between">
      <formula1>DATE(2020,1,1)</formula1>
      <formula2>DATE(2040,12,31)</formula2>
    </dataValidation>
    <dataValidation sqref="B5" showDropDown="0" showInputMessage="0" showErrorMessage="1" allowBlank="0" errorTitle="Número no válido" error="Introduzca un número entero entre 1 y 90." type="whole" errorStyle="stop" operator="between">
      <formula1>1</formula1>
      <formula2>90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2026-09-07T21:12:41Z</dcterms:created>
  <dcterms:modified xmlns:dcterms="http://purl.org/dc/terms/" xmlns:xsi="http://www.w3.org/2001/XMLSchema-instance" xsi:type="dcterms:W3CDTF">2026-09-07T21:12:42+00:00Z</dcterms:modified>
</cp:coreProperties>
</file>