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bertura" sheetId="2" state="visible" r:id="rId2"/>
    <sheet xmlns:r="http://schemas.openxmlformats.org/officeDocument/2006/relationships" name="Equipo" sheetId="3" state="visible" r:id="rId3"/>
    <sheet xmlns:r="http://schemas.openxmlformats.org/officeDocument/2006/relationships" name="Disponibilidad" sheetId="4" state="visible" r:id="rId4"/>
    <sheet xmlns:r="http://schemas.openxmlformats.org/officeDocument/2006/relationships" name="Instrucciones" sheetId="5" state="visible" r:id="rId5"/>
  </sheets>
  <definedNames>
    <definedName name="_xlnm._FilterDatabase" localSheetId="1" hidden="1">'Cobertura'!$A$4:$W$154</definedName>
    <definedName name="_xlnm._FilterDatabase" localSheetId="2" hidden="1">'Equipo'!$A$4:$Q$154</definedName>
    <definedName name="_xlnm._FilterDatabase" localSheetId="3" hidden="1">'Disponibilidad'!$A$4:$L$154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E5873"/>
      <sz val="11"/>
    </font>
    <font>
      <name val="Aptos"/>
      <b val="1"/>
      <color rgb="0026233F"/>
      <sz val="10"/>
    </font>
    <font>
      <name val="Aptos"/>
      <b val="1"/>
      <color rgb="00FFFFFF"/>
      <sz val="10"/>
    </font>
    <font>
      <name val="Aptos"/>
      <color rgb="0026233F"/>
      <sz val="10"/>
    </font>
  </fonts>
  <fills count="11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E7E6E6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D9EAD3"/>
      </patternFill>
    </fill>
    <fill>
      <patternFill patternType="solid">
        <fgColor rgb="00FCE5CD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pivotButton="0" quotePrefix="0" xfId="0"/>
    <xf numFmtId="0" fontId="0" fillId="4" borderId="1" applyProtection="1" pivotButton="0" quotePrefix="0" xfId="0">
      <protection locked="0" hidden="0"/>
    </xf>
    <xf numFmtId="164" fontId="0" fillId="4" borderId="1" applyProtection="1" pivotButton="0" quotePrefix="0" xfId="0">
      <protection locked="0" hidden="0"/>
    </xf>
    <xf numFmtId="9" fontId="0" fillId="4" borderId="1" applyProtection="1" pivotButton="0" quotePrefix="0" xfId="0">
      <protection locked="0" hidden="0"/>
    </xf>
    <xf numFmtId="0" fontId="0" fillId="5" borderId="1" pivotButton="0" quotePrefix="0" xfId="0"/>
    <xf numFmtId="0" fontId="4" fillId="6" borderId="1" applyAlignment="1" pivotButton="0" quotePrefix="0" xfId="0">
      <alignment horizontal="center" vertical="center"/>
    </xf>
    <xf numFmtId="0" fontId="0" fillId="0" borderId="1" pivotButton="0" quotePrefix="0" xfId="0"/>
    <xf numFmtId="165" fontId="0" fillId="5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4" borderId="1" applyAlignment="1" applyProtection="1" pivotButton="0" quotePrefix="0" xfId="0">
      <alignment horizontal="left" vertical="center"/>
      <protection locked="0" hidden="0"/>
    </xf>
    <xf numFmtId="164" fontId="5" fillId="4" borderId="1" applyAlignment="1" applyProtection="1" pivotButton="0" quotePrefix="0" xfId="0">
      <alignment horizontal="left" vertical="center"/>
      <protection locked="0" hidden="0"/>
    </xf>
    <xf numFmtId="166" fontId="5" fillId="4" borderId="1" applyAlignment="1" applyProtection="1" pivotButton="0" quotePrefix="0" xfId="0">
      <alignment horizontal="left" vertical="center"/>
      <protection locked="0" hidden="0"/>
    </xf>
    <xf numFmtId="0" fontId="5" fillId="5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top" wrapText="1"/>
    </xf>
    <xf numFmtId="0" fontId="4" fillId="6" borderId="1" pivotButton="0" quotePrefix="0" xfId="0"/>
    <xf numFmtId="0" fontId="0" fillId="4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3" fillId="3" borderId="1" applyAlignment="1" pivotButton="0" quotePrefix="0" xfId="0">
      <alignment horizontal="left" vertical="top" wrapText="1"/>
    </xf>
    <xf numFmtId="164" fontId="0" fillId="4" borderId="1" applyProtection="1" pivotButton="0" quotePrefix="0" xfId="0">
      <protection locked="0" hidden="0"/>
    </xf>
    <xf numFmtId="165" fontId="0" fillId="5" borderId="1" pivotButton="0" quotePrefix="0" xfId="0"/>
    <xf numFmtId="164" fontId="5" fillId="4" borderId="1" applyAlignment="1" applyProtection="1" pivotButton="0" quotePrefix="0" xfId="0">
      <alignment horizontal="left" vertical="center"/>
      <protection locked="0" hidden="0"/>
    </xf>
    <xf numFmtId="166" fontId="5" fillId="4" borderId="1" applyAlignment="1" applyProtection="1" pivotButton="0" quotePrefix="0" xfId="0">
      <alignment horizontal="left" vertical="center"/>
      <protection locked="0" hidden="0"/>
    </xf>
  </cellXfs>
  <cellStyles count="1">
    <cellStyle name="Normal" xfId="0" builtinId="0" hidden="0"/>
  </cellStyles>
  <dxfs count="7">
    <dxf>
      <font>
        <name val="Aptos"/>
        <b val="1"/>
        <color rgb="00B54552"/>
        <sz val="10"/>
      </font>
      <fill>
        <patternFill patternType="solid">
          <fgColor rgb="00F4CCCC"/>
        </patternFill>
      </fill>
    </dxf>
    <dxf>
      <font>
        <name val="Aptos"/>
        <b val="1"/>
        <color rgb="0016867A"/>
        <sz val="10"/>
      </font>
      <fill>
        <patternFill patternType="solid">
          <fgColor rgb="00D9EAD3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4CCCC"/>
        </patternFill>
      </fill>
    </dxf>
    <dxf>
      <border>
        <left style="thick">
          <color rgb="00B54552"/>
        </left>
        <right style="thick">
          <color rgb="00B54552"/>
        </right>
        <top style="thick">
          <color rgb="00B54552"/>
        </top>
        <bottom style="thick">
          <color rgb="00B54552"/>
        </bottom>
      </border>
    </dxf>
    <dxf>
      <fill>
        <patternFill patternType="solid">
          <fgColor rgb="00B7B7B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de cobertura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'Resumen'!G11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'Resumen'!$F$12:$F$14</f>
            </numRef>
          </cat>
          <val>
            <numRef>
              <f>'Resumen'!$G$12:$G$14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Puestos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obertura" displayName="tblCobertura" ref="A4:W154" headerRowCount="1">
  <autoFilter ref="A4:W154"/>
  <tableColumns count="23">
    <tableColumn id="1" name="ID puesto"/>
    <tableColumn id="2" name="Fecha"/>
    <tableColumn id="3" name="Turno"/>
    <tableColumn id="4" name="Hora de inicio"/>
    <tableColumn id="5" name="Hora de fin"/>
    <tableColumn id="6" name="Localización"/>
    <tableColumn id="7" name="Área"/>
    <tableColumn id="8" name="Perfil requerido"/>
    <tableColumn id="9" name="Habilidad obligatoria 1"/>
    <tableColumn id="10" name="Habilidad obligatoria 2"/>
    <tableColumn id="11" name="Prioridad"/>
    <tableColumn id="12" name="ID técnico asignado"/>
    <tableColumn id="13" name="Nombre profesional"/>
    <tableColumn id="14" name="Perfil del técnico"/>
    <tableColumn id="15" name="Disponibilidad"/>
    <tableColumn id="16" name="Perfil compatible"/>
    <tableColumn id="17" name="Habilidades compatibles"/>
    <tableColumn id="18" name="Conflicto de asignación"/>
    <tableColumn id="19" name="Límite de turnos"/>
    <tableColumn id="20" name="Control fecha"/>
    <tableColumn id="21" name="Control fila"/>
    <tableColumn id="22" name="Estado"/>
    <tableColumn id="23" name="Observaciones"/>
  </tableColumns>
  <tableStyleInfo name="TableStyleMedium4" showFirstColumn="0" showLastColumn="0" showRowStripes="0" showColumnStripes="0"/>
</table>
</file>

<file path=xl/tables/table2.xml><?xml version="1.0" encoding="utf-8"?>
<table xmlns="http://schemas.openxmlformats.org/spreadsheetml/2006/main" id="2" name="tblEquipo" displayName="tblEquipo" ref="A4:Q154" headerRowCount="1">
  <autoFilter ref="A4:Q154"/>
  <tableColumns count="17">
    <tableColumn id="1" name="ID técnico"/>
    <tableColumn id="2" name="Nombre profesional"/>
    <tableColumn id="3" name="Perfil principal"/>
    <tableColumn id="4" name="Cámara"/>
    <tableColumn id="5" name="Iluminación"/>
    <tableColumn id="6" name="Sonido"/>
    <tableColumn id="7" name="DIT"/>
    <tableColumn id="8" name="Dron"/>
    <tableColumn id="9" name="Gimbal"/>
    <tableColumn id="10" name="Arte"/>
    <tableColumn id="11" name="Producción"/>
    <tableColumn id="12" name="Máximo de turnos del proyecto"/>
    <tableColumn id="13" name="Estado del recurso"/>
    <tableColumn id="14" name="Turnos asignados"/>
    <tableColumn id="15" name="Disponibilidades registradas"/>
    <tableColumn id="16" name="Control fila"/>
    <tableColumn id="17" name="Observaciones operativas"/>
  </tableColumns>
  <tableStyleInfo name="TableStyleMedium4" showFirstColumn="0" showLastColumn="0" showRowStripes="0" showColumnStripes="0"/>
</table>
</file>

<file path=xl/tables/table3.xml><?xml version="1.0" encoding="utf-8"?>
<table xmlns="http://schemas.openxmlformats.org/spreadsheetml/2006/main" id="3" name="tblDisponibilidad" displayName="tblDisponibilidad" ref="A4:L154" headerRowCount="1">
  <autoFilter ref="A4:L154"/>
  <tableColumns count="12">
    <tableColumn id="1" name="ID disponibilidad"/>
    <tableColumn id="2" name="ID técnico"/>
    <tableColumn id="3" name="Nombre profesional"/>
    <tableColumn id="4" name="Fecha"/>
    <tableColumn id="5" name="Turno"/>
    <tableColumn id="6" name="Estado de disponibilidad"/>
    <tableColumn id="7" name="Hora disponible desde"/>
    <tableColumn id="8" name="Hora disponible hasta"/>
    <tableColumn id="9" name="Localización de referencia"/>
    <tableColumn id="10" name="Observaciones"/>
    <tableColumn id="11" name="Clave control"/>
    <tableColumn id="12" name="Control fila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zoomScale="9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38" customWidth="1" min="2" max="2"/>
    <col width="28" customWidth="1" min="3" max="3"/>
    <col width="4" customWidth="1" min="4" max="4"/>
    <col width="4" customWidth="1" min="5" max="5"/>
    <col width="20" customWidth="1" min="6" max="6"/>
    <col width="14" customWidth="1" min="7" max="7"/>
    <col width="4" customWidth="1" min="8" max="8"/>
  </cols>
  <sheetData>
    <row r="1" ht="28" customHeight="1">
      <c r="A1" s="1" t="inlineStr">
        <is>
          <t>Disponibilidad de equipo técnico para rodaje</t>
        </is>
      </c>
    </row>
    <row r="2">
      <c r="A2" s="2" t="inlineStr">
        <is>
          <t>Situación global de puestos, asignaciones e incidencias del plan de equipo.</t>
        </is>
      </c>
    </row>
    <row r="3">
      <c r="B3" s="3" t="inlineStr">
        <is>
          <t>Proyecto</t>
        </is>
      </c>
      <c r="C3" s="4" t="inlineStr">
        <is>
          <t>Proyecto Horizonte Ámbar</t>
        </is>
      </c>
    </row>
    <row r="4">
      <c r="B4" s="3" t="inlineStr">
        <is>
          <t>Fecha de inicio</t>
        </is>
      </c>
      <c r="C4" s="23" t="n">
        <v>46279</v>
      </c>
    </row>
    <row r="5">
      <c r="B5" s="3" t="inlineStr">
        <is>
          <t>Fecha de fin</t>
        </is>
      </c>
      <c r="C5" s="23" t="n">
        <v>46283</v>
      </c>
    </row>
    <row r="6">
      <c r="B6" s="3" t="inlineStr">
        <is>
          <t>Responsable de planificación</t>
        </is>
      </c>
      <c r="C6" s="4" t="inlineStr">
        <is>
          <t>Coordinación de producción</t>
        </is>
      </c>
    </row>
    <row r="7">
      <c r="B7" s="3" t="inlineStr">
        <is>
          <t>Umbral de cobertura objetivo</t>
        </is>
      </c>
      <c r="C7" s="6" t="n">
        <v>1</v>
      </c>
    </row>
    <row r="8">
      <c r="B8" s="3" t="inlineStr">
        <is>
          <t>Fecha de revisión</t>
        </is>
      </c>
      <c r="C8" s="23" t="n">
        <v>46272</v>
      </c>
    </row>
    <row r="9"/>
    <row r="10"/>
    <row r="11">
      <c r="B11" s="3" t="inlineStr">
        <is>
          <t>Puestos planificados</t>
        </is>
      </c>
      <c r="C11" s="7">
        <f>COUNTIF(tblCobertura[ID puesto],"&lt;&gt;")</f>
        <v/>
      </c>
      <c r="F11" s="8" t="inlineStr">
        <is>
          <t>Estado</t>
        </is>
      </c>
      <c r="G11" s="8" t="inlineStr">
        <is>
          <t>Número</t>
        </is>
      </c>
    </row>
    <row r="12">
      <c r="B12" s="3" t="inlineStr">
        <is>
          <t>Puestos asignados</t>
        </is>
      </c>
      <c r="C12" s="7">
        <f>COUNTIFS(tblCobertura[ID puesto],"&lt;&gt;",tblCobertura[ID técnico asignado],"&lt;&gt;")</f>
        <v/>
      </c>
      <c r="F12" s="9" t="inlineStr">
        <is>
          <t>Cubierto</t>
        </is>
      </c>
      <c r="G12" s="9">
        <f>COUNTIF(tblCobertura[Estado],F12)</f>
        <v/>
      </c>
    </row>
    <row r="13">
      <c r="B13" s="3" t="inlineStr">
        <is>
          <t>Cobertura válida</t>
        </is>
      </c>
      <c r="C13" s="7">
        <f>COUNTIF(tblCobertura[Estado],"Cubierto")</f>
        <v/>
      </c>
      <c r="F13" s="9" t="inlineStr">
        <is>
          <t>Sin asignar</t>
        </is>
      </c>
      <c r="G13" s="9">
        <f>COUNTIF(tblCobertura[Estado],F13)</f>
        <v/>
      </c>
    </row>
    <row r="14">
      <c r="B14" s="3" t="inlineStr">
        <is>
          <t>Pendientes de asignar</t>
        </is>
      </c>
      <c r="C14" s="7">
        <f>COUNTIF(tblCobertura[Estado],"Sin asignar")</f>
        <v/>
      </c>
      <c r="F14" s="9" t="inlineStr">
        <is>
          <t>Revisar</t>
        </is>
      </c>
      <c r="G14" s="9">
        <f>COUNTIF(tblCobertura[Estado],F14)</f>
        <v/>
      </c>
    </row>
    <row r="15">
      <c r="B15" s="3" t="inlineStr">
        <is>
          <t>Asignaciones con incidencia</t>
        </is>
      </c>
      <c r="C15" s="7">
        <f>COUNTIF(tblCobertura[Estado],"Revisar")</f>
        <v/>
      </c>
    </row>
    <row r="16">
      <c r="B16" s="3" t="inlineStr">
        <is>
          <t>Cobertura válida (%)</t>
        </is>
      </c>
      <c r="C16" s="24">
        <f>IF(C11=0,"",C13/C11)</f>
        <v/>
      </c>
    </row>
    <row r="17">
      <c r="B17" s="3" t="inlineStr">
        <is>
          <t>Técnicos registrados</t>
        </is>
      </c>
      <c r="C17" s="7">
        <f>COUNTIF(tblEquipo[ID técnico],"&lt;&gt;")</f>
        <v/>
      </c>
    </row>
    <row r="18">
      <c r="B18" s="3" t="inlineStr">
        <is>
          <t>Técnicos con disponibilidad registrada</t>
        </is>
      </c>
      <c r="C18" s="7">
        <f>IFERROR(SUMPRODUCT((tblEquipo[ID técnico]&lt;&gt;"")*(COUNTIF(tblDisponibilidad[ID técnico],tblEquipo[ID técnico])&gt;0)),0)</f>
        <v/>
      </c>
    </row>
    <row r="19">
      <c r="B19" s="3" t="inlineStr">
        <is>
          <t>Registros de disponibilidad</t>
        </is>
      </c>
      <c r="C19" s="7">
        <f>COUNTIF(tblDisponibilidad[ID disponibilidad],"&lt;&gt;")</f>
        <v/>
      </c>
    </row>
    <row r="20">
      <c r="B20" s="3" t="inlineStr">
        <is>
          <t>Comprobación general</t>
        </is>
      </c>
      <c r="C20" s="7">
        <f>IF(C11=0,"Sin puestos cargados",IF(C15&gt;0,"REVISAR INCIDENCIAS",IF(C14&gt;0,"FALTAN ASIGNACIONES",IF(C16&lt;$C$7,"COBERTURA INFERIOR AL OBJETIVO","PLAN REVISADO"))))</f>
        <v/>
      </c>
    </row>
    <row r="21"/>
    <row r="22"/>
    <row r="23">
      <c r="B23" s="3" t="inlineStr">
        <is>
          <t>IDs de puesto duplicados</t>
        </is>
      </c>
      <c r="C23" s="7">
        <f>SUMPRODUCT((tblCobertura[ID puesto]&lt;&gt;"")*(COUNTIF(tblCobertura[ID puesto],tblCobertura[ID puesto])&gt;1))</f>
        <v/>
      </c>
    </row>
    <row r="24">
      <c r="B24" s="3" t="inlineStr">
        <is>
          <t>IDs de técnico duplicados</t>
        </is>
      </c>
      <c r="C24" s="7">
        <f>SUMPRODUCT((tblEquipo[ID técnico]&lt;&gt;"")*(COUNTIF(tblEquipo[ID técnico],tblEquipo[ID técnico])&gt;1))</f>
        <v/>
      </c>
    </row>
    <row r="25">
      <c r="B25" s="3" t="inlineStr">
        <is>
          <t>Disponibilidades duplicadas</t>
        </is>
      </c>
      <c r="C25" s="7">
        <f>SUMPRODUCT((tblDisponibilidad[Clave control]&lt;&gt;"")*(COUNTIF(tblDisponibilidad[Clave control],tblDisponibilidad[Clave control])&gt;1))</f>
        <v/>
      </c>
    </row>
    <row r="26">
      <c r="B26" s="3" t="inlineStr">
        <is>
          <t>Asignaciones incompatibles</t>
        </is>
      </c>
      <c r="C26" s="7">
        <f>COUNTIF(tblCobertura[Estado],"Revisar")</f>
        <v/>
      </c>
    </row>
    <row r="27">
      <c r="B27" s="3" t="inlineStr">
        <is>
          <t>Fechas fuera del proyecto</t>
        </is>
      </c>
      <c r="C27" s="7">
        <f>COUNTIF(tblCobertura[Control fecha],"Fuera del proyecto")</f>
        <v/>
      </c>
    </row>
    <row r="28">
      <c r="B28" s="3" t="inlineStr">
        <is>
          <t>Filas incompletas</t>
        </is>
      </c>
      <c r="C28" s="7">
        <f>COUNTIF(tblCobertura[Control fila],"Incompleta")+COUNTIF(tblEquipo[Control fila],"Incompleta")+COUNTIF(tblDisponibilidad[Control fila],"Incompleta")</f>
        <v/>
      </c>
    </row>
  </sheetData>
  <mergeCells count="1">
    <mergeCell ref="A1:H1"/>
  </mergeCells>
  <conditionalFormatting sqref="C5">
    <cfRule type="expression" priority="1" dxfId="0">
      <formula>AND(C4&lt;&gt;"",C5&lt;&gt;"",C5&lt;C4)</formula>
    </cfRule>
  </conditionalFormatting>
  <conditionalFormatting sqref="C23:C28">
    <cfRule type="expression" priority="2" dxfId="0">
      <formula>C23&gt;0</formula>
    </cfRule>
  </conditionalFormatting>
  <conditionalFormatting sqref="C20">
    <cfRule type="expression" priority="3" dxfId="1">
      <formula>C20="PLAN REVISADO"</formula>
    </cfRule>
    <cfRule type="expression" priority="4" dxfId="0">
      <formula>OR(C20="REVISAR INCIDENCIAS",C20="FALTAN ASIGNACIONES",C20="COBERTURA INFERIOR AL OBJETIVO")</formula>
    </cfRule>
  </conditionalFormatting>
  <dataValidations count="6">
    <dataValidation sqref="C3" showDropDown="0" showInputMessage="1" showErrorMessage="1" allowBlank="0" errorTitle="Valor no válido" error="Introduzca un texto de hasta 80 caracteres." promptTitle="Entrada válida" prompt="Introduzca un texto de hasta 80 caracteres." type="textLength">
      <formula1>80</formula1>
    </dataValidation>
    <dataValidation sqref="C4" showDropDown="0" showInputMessage="1" showErrorMessage="1" allowBlank="0" errorTitle="Valor no válido" error="Introduzca una fecha válida entre 01/01/2026 y 31/12/2030." promptTitle="Entrada válida" prompt="Introduzca una fecha válida entre 01/01/2026 y 31/12/2030." type="date">
      <formula1>DATE(2026,1,1)</formula1>
      <formula2>DATE(2030,12,31)</formula2>
    </dataValidation>
    <dataValidation sqref="C5" showDropDown="0" showInputMessage="1" showErrorMessage="1" allowBlank="0" errorTitle="Valor no válido" error="La fecha de fin debe ser igual o posterior a la fecha de inicio." promptTitle="Entrada válida" prompt="La fecha de fin debe ser igual o posterior a la fecha de inicio." type="custom">
      <formula1>=OR(C5="",C4="",C5&gt;=C4)</formula1>
    </dataValidation>
    <dataValidation sqref="C6" showDropDown="0" showInputMessage="1" showErrorMessage="1" allowBlank="0" errorTitle="Valor no válido" error="Introduzca un texto de hasta 60 caracteres." promptTitle="Entrada válida" prompt="Introduzca un texto de hasta 60 caracteres." type="textLength">
      <formula1>60</formula1>
    </dataValidation>
    <dataValidation sqref="C7" showDropDown="0" showInputMessage="1" showErrorMessage="1" allowBlank="0" errorTitle="Valor no válido" error="Introduzca un porcentaje entre 0 % y 100 %." promptTitle="Entrada válida" prompt="Introduzca un porcentaje entre 0 % y 100 %." type="decimal">
      <formula1>0</formula1>
      <formula2>1</formula2>
    </dataValidation>
    <dataValidation sqref="C8" showDropDown="0" showInputMessage="1" showErrorMessage="1" allowBlank="0" errorTitle="Valor no válido" error="Introduzca una fecha válida entre 01/01/2026 y 31/12/2030." promptTitle="Entrada válida" prompt="Introduzca una fecha válida entre 01/01/2026 y 31/12/2030." type="date">
      <formula1>DATE(2026,1,1)</formula1>
      <formula2>DATE(2030,12,31)</formula2>
    </dataValidation>
  </dataValidations>
  <pageMargins left="0.75" right="0.75" top="1" bottom="1" header="0.5" footer="0.5"/>
  <pageSetup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5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9" customWidth="1" min="3" max="3"/>
    <col width="15" customWidth="1" min="4" max="4"/>
    <col width="15" customWidth="1" min="5" max="5"/>
    <col width="22" customWidth="1" min="6" max="6"/>
    <col width="24" customWidth="1" min="7" max="7"/>
    <col width="29" customWidth="1" min="8" max="8"/>
    <col width="23" customWidth="1" min="9" max="9"/>
    <col width="23" customWidth="1" min="10" max="10"/>
    <col width="12" customWidth="1" min="11" max="11"/>
    <col width="20" customWidth="1" min="12" max="12"/>
    <col width="24" customWidth="1" min="13" max="13"/>
    <col width="28" customWidth="1" min="14" max="14"/>
    <col width="16" customWidth="1" min="15" max="15"/>
    <col width="18" customWidth="1" min="16" max="16"/>
    <col width="23" customWidth="1" min="17" max="17"/>
    <col width="22" customWidth="1" min="18" max="18"/>
    <col width="18" customWidth="1" min="19" max="19"/>
    <col width="23" customWidth="1" min="20" max="20"/>
    <col width="18" customWidth="1" min="21" max="21"/>
    <col width="15" customWidth="1" min="22" max="22"/>
    <col width="30" customWidth="1" min="23" max="23"/>
  </cols>
  <sheetData>
    <row r="1" ht="28" customHeight="1">
      <c r="A1" s="1" t="inlineStr">
        <is>
          <t>Cobertura de puestos y turnos</t>
        </is>
      </c>
    </row>
    <row r="2">
      <c r="A2" s="2" t="inlineStr">
        <is>
          <t>Una fila representa un puesto individual requerido en una fecha y turno.</t>
        </is>
      </c>
    </row>
    <row r="3"/>
    <row r="4" ht="34" customHeight="1">
      <c r="A4" s="11" t="inlineStr">
        <is>
          <t>ID puesto</t>
        </is>
      </c>
      <c r="B4" s="11" t="inlineStr">
        <is>
          <t>Fecha</t>
        </is>
      </c>
      <c r="C4" s="11" t="inlineStr">
        <is>
          <t>Turno</t>
        </is>
      </c>
      <c r="D4" s="11" t="inlineStr">
        <is>
          <t>Hora de inicio</t>
        </is>
      </c>
      <c r="E4" s="11" t="inlineStr">
        <is>
          <t>Hora de fin</t>
        </is>
      </c>
      <c r="F4" s="11" t="inlineStr">
        <is>
          <t>Localización</t>
        </is>
      </c>
      <c r="G4" s="11" t="inlineStr">
        <is>
          <t>Área</t>
        </is>
      </c>
      <c r="H4" s="11" t="inlineStr">
        <is>
          <t>Perfil requerido</t>
        </is>
      </c>
      <c r="I4" s="11" t="inlineStr">
        <is>
          <t>Habilidad obligatoria 1</t>
        </is>
      </c>
      <c r="J4" s="11" t="inlineStr">
        <is>
          <t>Habilidad obligatoria 2</t>
        </is>
      </c>
      <c r="K4" s="11" t="inlineStr">
        <is>
          <t>Prioridad</t>
        </is>
      </c>
      <c r="L4" s="11" t="inlineStr">
        <is>
          <t>ID técnico asignado</t>
        </is>
      </c>
      <c r="M4" s="11" t="inlineStr">
        <is>
          <t>Nombre profesional</t>
        </is>
      </c>
      <c r="N4" s="11" t="inlineStr">
        <is>
          <t>Perfil del técnico</t>
        </is>
      </c>
      <c r="O4" s="11" t="inlineStr">
        <is>
          <t>Disponibilidad</t>
        </is>
      </c>
      <c r="P4" s="11" t="inlineStr">
        <is>
          <t>Perfil compatible</t>
        </is>
      </c>
      <c r="Q4" s="11" t="inlineStr">
        <is>
          <t>Habilidades compatibles</t>
        </is>
      </c>
      <c r="R4" s="11" t="inlineStr">
        <is>
          <t>Conflicto de asignación</t>
        </is>
      </c>
      <c r="S4" s="11" t="inlineStr">
        <is>
          <t>Límite de turnos</t>
        </is>
      </c>
      <c r="T4" s="11" t="inlineStr">
        <is>
          <t>Control fecha</t>
        </is>
      </c>
      <c r="U4" s="11" t="inlineStr">
        <is>
          <t>Control fila</t>
        </is>
      </c>
      <c r="V4" s="11" t="inlineStr">
        <is>
          <t>Estado</t>
        </is>
      </c>
      <c r="W4" s="11" t="inlineStr">
        <is>
          <t>Observaciones</t>
        </is>
      </c>
    </row>
    <row r="5">
      <c r="A5" s="12" t="inlineStr">
        <is>
          <t>PT-001</t>
        </is>
      </c>
      <c r="B5" s="25" t="n">
        <v>46279</v>
      </c>
      <c r="C5" s="12" t="inlineStr">
        <is>
          <t>Jornada completa</t>
        </is>
      </c>
      <c r="D5" s="26" t="n">
        <v>0.3333333333333333</v>
      </c>
      <c r="E5" s="26" t="n">
        <v>0.75</v>
      </c>
      <c r="F5" s="12" t="inlineStr">
        <is>
          <t>Plató Prisma</t>
        </is>
      </c>
      <c r="G5" s="12" t="inlineStr">
        <is>
          <t>Cámara</t>
        </is>
      </c>
      <c r="H5" s="12" t="inlineStr">
        <is>
          <t>Dirección de fotografía</t>
        </is>
      </c>
      <c r="I5" s="12" t="inlineStr">
        <is>
          <t>Cámara</t>
        </is>
      </c>
      <c r="J5" s="12" t="inlineStr">
        <is>
          <t>Iluminación</t>
        </is>
      </c>
      <c r="K5" s="12" t="inlineStr">
        <is>
          <t>Alta</t>
        </is>
      </c>
      <c r="L5" s="12" t="inlineStr">
        <is>
          <t>TEC-001</t>
        </is>
      </c>
      <c r="M5" s="15">
        <f>IF(L5="","",IFERROR(INDEX(tblEquipo[Nombre profesional],MATCH(L5,tblEquipo[ID técnico],0)),"ID no encontrado"))</f>
        <v/>
      </c>
      <c r="N5" s="15">
        <f>IF(L5="","",IFERROR(INDEX(tblEquipo[Perfil principal],MATCH(L5,tblEquipo[ID técnico],0)),""))</f>
        <v/>
      </c>
      <c r="O5" s="15">
        <f>IF(OR(A5="",B5="",C5="",L5=""),"",IF(COUNTIFS(tblDisponibilidad[ID técnico],L5,tblDisponibilidad[Fecha],B5,tblDisponibilidad[Turno],C5,tblDisponibilidad[Estado de disponibilidad],"Disponible")&gt;0,"Sí","No"))</f>
        <v/>
      </c>
      <c r="P5" s="15">
        <f>IF(L5="","",IF(N5=H5,"Sí","No"))</f>
        <v/>
      </c>
      <c r="Q5" s="15">
        <f>IF(L5="","",IF(AND(IF(I5="",TRUE,IFERROR(INDEX(tblEquipo[[Cámara]:[Producción]],MATCH(L5,tblEquipo[ID técnico],0),MATCH(I5,tblEquipo[[#Headers],[Cámara]:[Producción]],0))="Sí",FALSE)),IF(J5="",TRUE,IFERROR(INDEX(tblEquipo[[Cámara]:[Producción]],MATCH(L5,tblEquipo[ID técnico],0),MATCH(J5,tblEquipo[[#Headers],[Cámara]:[Producción]],0))="Sí",FALSE))),"Sí","No"))</f>
        <v/>
      </c>
      <c r="R5" s="15">
        <f>IF(L5="","",IF(COUNTIFS(tblCobertura[ID técnico asignado],L5,tblCobertura[Fecha],B5,tblCobertura[Turno],C5)&gt;1,"Conflicto","Sin conflicto"))</f>
        <v/>
      </c>
      <c r="S5" s="15">
        <f>IF(L5="","",IFERROR(IF(COUNTIF(tblCobertura[ID técnico asignado],L5)&gt;INDEX(tblEquipo[Máximo de turnos del proyecto],MATCH(L5,tblEquipo[ID técnico],0)),"Superado","Correcto"),"Sin límite"))</f>
        <v/>
      </c>
      <c r="T5" s="15">
        <f>IF(A5="","",IF(B5="","Falta fecha",IF(OR(Resumen!$C$4="",Resumen!$C$5=""),"Revisar fechas del proyecto",IF(OR(B5&lt;Resumen!$C$4,B5&gt;Resumen!$C$5),"Fuera del proyecto","Correcta"))))</f>
        <v/>
      </c>
      <c r="U5" s="15">
        <f>IF(A5="","",IF(COUNTA(B5,C5,D5,E5,F5,G5,H5,K5)&lt;8,"Incompleta",IF(E5=D5,"Revisar horario","Completa")))</f>
        <v/>
      </c>
      <c r="V5" s="15">
        <f>IF(A5="","",IF(U5&lt;&gt;"Completa","Revisar",IF(T5&lt;&gt;"Correcta","Revisar",IF(L5="","Sin asignar",IF(AND(O5="Sí",P5="Sí",Q5="Sí",R5="Sin conflicto",OR(S5="Correcto",S5="Sin límite")),"Cubierto","Revisar")))))</f>
        <v/>
      </c>
      <c r="W5" s="12" t="n"/>
    </row>
    <row r="6">
      <c r="A6" s="12" t="inlineStr">
        <is>
          <t>PT-002</t>
        </is>
      </c>
      <c r="B6" s="25" t="n">
        <v>46279</v>
      </c>
      <c r="C6" s="12" t="inlineStr">
        <is>
          <t>Jornada completa</t>
        </is>
      </c>
      <c r="D6" s="26" t="n">
        <v>0.3333333333333333</v>
      </c>
      <c r="E6" s="26" t="n">
        <v>0.75</v>
      </c>
      <c r="F6" s="12" t="inlineStr">
        <is>
          <t>Plató Prisma</t>
        </is>
      </c>
      <c r="G6" s="12" t="inlineStr">
        <is>
          <t>Cámara</t>
        </is>
      </c>
      <c r="H6" s="12" t="inlineStr">
        <is>
          <t>Operación de cámara</t>
        </is>
      </c>
      <c r="I6" s="12" t="inlineStr">
        <is>
          <t>Cámara</t>
        </is>
      </c>
      <c r="J6" s="12" t="inlineStr">
        <is>
          <t>Gimbal</t>
        </is>
      </c>
      <c r="K6" s="12" t="inlineStr">
        <is>
          <t>Alta</t>
        </is>
      </c>
      <c r="L6" s="12" t="inlineStr">
        <is>
          <t>TEC-002</t>
        </is>
      </c>
      <c r="M6" s="15">
        <f>IF(L6="","",IFERROR(INDEX(tblEquipo[Nombre profesional],MATCH(L6,tblEquipo[ID técnico],0)),"ID no encontrado"))</f>
        <v/>
      </c>
      <c r="N6" s="15">
        <f>IF(L6="","",IFERROR(INDEX(tblEquipo[Perfil principal],MATCH(L6,tblEquipo[ID técnico],0)),""))</f>
        <v/>
      </c>
      <c r="O6" s="15">
        <f>IF(OR(A6="",B6="",C6="",L6=""),"",IF(COUNTIFS(tblDisponibilidad[ID técnico],L6,tblDisponibilidad[Fecha],B6,tblDisponibilidad[Turno],C6,tblDisponibilidad[Estado de disponibilidad],"Disponible")&gt;0,"Sí","No"))</f>
        <v/>
      </c>
      <c r="P6" s="15">
        <f>IF(L6="","",IF(N6=H6,"Sí","No"))</f>
        <v/>
      </c>
      <c r="Q6" s="15">
        <f>IF(L6="","",IF(AND(IF(I6="",TRUE,IFERROR(INDEX(tblEquipo[[Cámara]:[Producción]],MATCH(L6,tblEquipo[ID técnico],0),MATCH(I6,tblEquipo[[#Headers],[Cámara]:[Producción]],0))="Sí",FALSE)),IF(J6="",TRUE,IFERROR(INDEX(tblEquipo[[Cámara]:[Producción]],MATCH(L6,tblEquipo[ID técnico],0),MATCH(J6,tblEquipo[[#Headers],[Cámara]:[Producción]],0))="Sí",FALSE))),"Sí","No"))</f>
        <v/>
      </c>
      <c r="R6" s="15">
        <f>IF(L6="","",IF(COUNTIFS(tblCobertura[ID técnico asignado],L6,tblCobertura[Fecha],B6,tblCobertura[Turno],C6)&gt;1,"Conflicto","Sin conflicto"))</f>
        <v/>
      </c>
      <c r="S6" s="15">
        <f>IF(L6="","",IFERROR(IF(COUNTIF(tblCobertura[ID técnico asignado],L6)&gt;INDEX(tblEquipo[Máximo de turnos del proyecto],MATCH(L6,tblEquipo[ID técnico],0)),"Superado","Correcto"),"Sin límite"))</f>
        <v/>
      </c>
      <c r="T6" s="15">
        <f>IF(A6="","",IF(B6="","Falta fecha",IF(OR(Resumen!$C$4="",Resumen!$C$5=""),"Revisar fechas del proyecto",IF(OR(B6&lt;Resumen!$C$4,B6&gt;Resumen!$C$5),"Fuera del proyecto","Correcta"))))</f>
        <v/>
      </c>
      <c r="U6" s="15">
        <f>IF(A6="","",IF(COUNTA(B6,C6,D6,E6,F6,G6,H6,K6)&lt;8,"Incompleta",IF(E6=D6,"Revisar horario","Completa")))</f>
        <v/>
      </c>
      <c r="V6" s="15">
        <f>IF(A6="","",IF(U6&lt;&gt;"Completa","Revisar",IF(T6&lt;&gt;"Correcta","Revisar",IF(L6="","Sin asignar",IF(AND(O6="Sí",P6="Sí",Q6="Sí",R6="Sin conflicto",OR(S6="Correcto",S6="Sin límite")),"Cubierto","Revisar")))))</f>
        <v/>
      </c>
      <c r="W6" s="12" t="n"/>
    </row>
    <row r="7">
      <c r="A7" s="12" t="inlineStr">
        <is>
          <t>PT-003</t>
        </is>
      </c>
      <c r="B7" s="25" t="n">
        <v>46279</v>
      </c>
      <c r="C7" s="12" t="inlineStr">
        <is>
          <t>Jornada completa</t>
        </is>
      </c>
      <c r="D7" s="26" t="n">
        <v>0.3333333333333333</v>
      </c>
      <c r="E7" s="26" t="n">
        <v>0.75</v>
      </c>
      <c r="F7" s="12" t="inlineStr">
        <is>
          <t>Plató Prisma</t>
        </is>
      </c>
      <c r="G7" s="12" t="inlineStr">
        <is>
          <t>Cámara</t>
        </is>
      </c>
      <c r="H7" s="12" t="inlineStr">
        <is>
          <t>Ayudantía de cámara</t>
        </is>
      </c>
      <c r="I7" s="12" t="inlineStr">
        <is>
          <t>Cámara</t>
        </is>
      </c>
      <c r="J7" s="12" t="inlineStr"/>
      <c r="K7" s="12" t="inlineStr">
        <is>
          <t>Alta</t>
        </is>
      </c>
      <c r="L7" s="12" t="inlineStr">
        <is>
          <t>TEC-003</t>
        </is>
      </c>
      <c r="M7" s="15">
        <f>IF(L7="","",IFERROR(INDEX(tblEquipo[Nombre profesional],MATCH(L7,tblEquipo[ID técnico],0)),"ID no encontrado"))</f>
        <v/>
      </c>
      <c r="N7" s="15">
        <f>IF(L7="","",IFERROR(INDEX(tblEquipo[Perfil principal],MATCH(L7,tblEquipo[ID técnico],0)),""))</f>
        <v/>
      </c>
      <c r="O7" s="15">
        <f>IF(OR(A7="",B7="",C7="",L7=""),"",IF(COUNTIFS(tblDisponibilidad[ID técnico],L7,tblDisponibilidad[Fecha],B7,tblDisponibilidad[Turno],C7,tblDisponibilidad[Estado de disponibilidad],"Disponible")&gt;0,"Sí","No"))</f>
        <v/>
      </c>
      <c r="P7" s="15">
        <f>IF(L7="","",IF(N7=H7,"Sí","No"))</f>
        <v/>
      </c>
      <c r="Q7" s="15">
        <f>IF(L7="","",IF(AND(IF(I7="",TRUE,IFERROR(INDEX(tblEquipo[[Cámara]:[Producción]],MATCH(L7,tblEquipo[ID técnico],0),MATCH(I7,tblEquipo[[#Headers],[Cámara]:[Producción]],0))="Sí",FALSE)),IF(J7="",TRUE,IFERROR(INDEX(tblEquipo[[Cámara]:[Producción]],MATCH(L7,tblEquipo[ID técnico],0),MATCH(J7,tblEquipo[[#Headers],[Cámara]:[Producción]],0))="Sí",FALSE))),"Sí","No"))</f>
        <v/>
      </c>
      <c r="R7" s="15">
        <f>IF(L7="","",IF(COUNTIFS(tblCobertura[ID técnico asignado],L7,tblCobertura[Fecha],B7,tblCobertura[Turno],C7)&gt;1,"Conflicto","Sin conflicto"))</f>
        <v/>
      </c>
      <c r="S7" s="15">
        <f>IF(L7="","",IFERROR(IF(COUNTIF(tblCobertura[ID técnico asignado],L7)&gt;INDEX(tblEquipo[Máximo de turnos del proyecto],MATCH(L7,tblEquipo[ID técnico],0)),"Superado","Correcto"),"Sin límite"))</f>
        <v/>
      </c>
      <c r="T7" s="15">
        <f>IF(A7="","",IF(B7="","Falta fecha",IF(OR(Resumen!$C$4="",Resumen!$C$5=""),"Revisar fechas del proyecto",IF(OR(B7&lt;Resumen!$C$4,B7&gt;Resumen!$C$5),"Fuera del proyecto","Correcta"))))</f>
        <v/>
      </c>
      <c r="U7" s="15">
        <f>IF(A7="","",IF(COUNTA(B7,C7,D7,E7,F7,G7,H7,K7)&lt;8,"Incompleta",IF(E7=D7,"Revisar horario","Completa")))</f>
        <v/>
      </c>
      <c r="V7" s="15">
        <f>IF(A7="","",IF(U7&lt;&gt;"Completa","Revisar",IF(T7&lt;&gt;"Correcta","Revisar",IF(L7="","Sin asignar",IF(AND(O7="Sí",P7="Sí",Q7="Sí",R7="Sin conflicto",OR(S7="Correcto",S7="Sin límite")),"Cubierto","Revisar")))))</f>
        <v/>
      </c>
      <c r="W7" s="12" t="n"/>
    </row>
    <row r="8">
      <c r="A8" s="12" t="inlineStr">
        <is>
          <t>PT-004</t>
        </is>
      </c>
      <c r="B8" s="25" t="n">
        <v>46279</v>
      </c>
      <c r="C8" s="12" t="inlineStr">
        <is>
          <t>Jornada completa</t>
        </is>
      </c>
      <c r="D8" s="26" t="n">
        <v>0.3333333333333333</v>
      </c>
      <c r="E8" s="26" t="n">
        <v>0.7916666666666666</v>
      </c>
      <c r="F8" s="12" t="inlineStr">
        <is>
          <t>Plató Prisma</t>
        </is>
      </c>
      <c r="G8" s="12" t="inlineStr">
        <is>
          <t>Datos y posproducción</t>
        </is>
      </c>
      <c r="H8" s="12" t="inlineStr">
        <is>
          <t>DIT</t>
        </is>
      </c>
      <c r="I8" s="12" t="inlineStr">
        <is>
          <t>DIT</t>
        </is>
      </c>
      <c r="J8" s="12" t="inlineStr">
        <is>
          <t>Cámara</t>
        </is>
      </c>
      <c r="K8" s="12" t="inlineStr">
        <is>
          <t>Media</t>
        </is>
      </c>
      <c r="L8" s="12" t="inlineStr">
        <is>
          <t>TEC-004</t>
        </is>
      </c>
      <c r="M8" s="15">
        <f>IF(L8="","",IFERROR(INDEX(tblEquipo[Nombre profesional],MATCH(L8,tblEquipo[ID técnico],0)),"ID no encontrado"))</f>
        <v/>
      </c>
      <c r="N8" s="15">
        <f>IF(L8="","",IFERROR(INDEX(tblEquipo[Perfil principal],MATCH(L8,tblEquipo[ID técnico],0)),""))</f>
        <v/>
      </c>
      <c r="O8" s="15">
        <f>IF(OR(A8="",B8="",C8="",L8=""),"",IF(COUNTIFS(tblDisponibilidad[ID técnico],L8,tblDisponibilidad[Fecha],B8,tblDisponibilidad[Turno],C8,tblDisponibilidad[Estado de disponibilidad],"Disponible")&gt;0,"Sí","No"))</f>
        <v/>
      </c>
      <c r="P8" s="15">
        <f>IF(L8="","",IF(N8=H8,"Sí","No"))</f>
        <v/>
      </c>
      <c r="Q8" s="15">
        <f>IF(L8="","",IF(AND(IF(I8="",TRUE,IFERROR(INDEX(tblEquipo[[Cámara]:[Producción]],MATCH(L8,tblEquipo[ID técnico],0),MATCH(I8,tblEquipo[[#Headers],[Cámara]:[Producción]],0))="Sí",FALSE)),IF(J8="",TRUE,IFERROR(INDEX(tblEquipo[[Cámara]:[Producción]],MATCH(L8,tblEquipo[ID técnico],0),MATCH(J8,tblEquipo[[#Headers],[Cámara]:[Producción]],0))="Sí",FALSE))),"Sí","No"))</f>
        <v/>
      </c>
      <c r="R8" s="15">
        <f>IF(L8="","",IF(COUNTIFS(tblCobertura[ID técnico asignado],L8,tblCobertura[Fecha],B8,tblCobertura[Turno],C8)&gt;1,"Conflicto","Sin conflicto"))</f>
        <v/>
      </c>
      <c r="S8" s="15">
        <f>IF(L8="","",IFERROR(IF(COUNTIF(tblCobertura[ID técnico asignado],L8)&gt;INDEX(tblEquipo[Máximo de turnos del proyecto],MATCH(L8,tblEquipo[ID técnico],0)),"Superado","Correcto"),"Sin límite"))</f>
        <v/>
      </c>
      <c r="T8" s="15">
        <f>IF(A8="","",IF(B8="","Falta fecha",IF(OR(Resumen!$C$4="",Resumen!$C$5=""),"Revisar fechas del proyecto",IF(OR(B8&lt;Resumen!$C$4,B8&gt;Resumen!$C$5),"Fuera del proyecto","Correcta"))))</f>
        <v/>
      </c>
      <c r="U8" s="15">
        <f>IF(A8="","",IF(COUNTA(B8,C8,D8,E8,F8,G8,H8,K8)&lt;8,"Incompleta",IF(E8=D8,"Revisar horario","Completa")))</f>
        <v/>
      </c>
      <c r="V8" s="15">
        <f>IF(A8="","",IF(U8&lt;&gt;"Completa","Revisar",IF(T8&lt;&gt;"Correcta","Revisar",IF(L8="","Sin asignar",IF(AND(O8="Sí",P8="Sí",Q8="Sí",R8="Sin conflicto",OR(S8="Correcto",S8="Sin límite")),"Cubierto","Revisar")))))</f>
        <v/>
      </c>
      <c r="W8" s="12" t="n"/>
    </row>
    <row r="9">
      <c r="A9" s="12" t="inlineStr">
        <is>
          <t>PT-005</t>
        </is>
      </c>
      <c r="B9" s="25" t="n">
        <v>46279</v>
      </c>
      <c r="C9" s="12" t="inlineStr">
        <is>
          <t>Jornada completa</t>
        </is>
      </c>
      <c r="D9" s="26" t="n">
        <v>0.3125</v>
      </c>
      <c r="E9" s="26" t="n">
        <v>0.7708333333333334</v>
      </c>
      <c r="F9" s="12" t="inlineStr">
        <is>
          <t>Plató Prisma</t>
        </is>
      </c>
      <c r="G9" s="12" t="inlineStr">
        <is>
          <t>Iluminación</t>
        </is>
      </c>
      <c r="H9" s="12" t="inlineStr">
        <is>
          <t>Jefatura de iluminación</t>
        </is>
      </c>
      <c r="I9" s="12" t="inlineStr">
        <is>
          <t>Iluminación</t>
        </is>
      </c>
      <c r="J9" s="12" t="inlineStr"/>
      <c r="K9" s="12" t="inlineStr">
        <is>
          <t>Alta</t>
        </is>
      </c>
      <c r="L9" s="12" t="inlineStr">
        <is>
          <t>TEC-005</t>
        </is>
      </c>
      <c r="M9" s="15">
        <f>IF(L9="","",IFERROR(INDEX(tblEquipo[Nombre profesional],MATCH(L9,tblEquipo[ID técnico],0)),"ID no encontrado"))</f>
        <v/>
      </c>
      <c r="N9" s="15">
        <f>IF(L9="","",IFERROR(INDEX(tblEquipo[Perfil principal],MATCH(L9,tblEquipo[ID técnico],0)),""))</f>
        <v/>
      </c>
      <c r="O9" s="15">
        <f>IF(OR(A9="",B9="",C9="",L9=""),"",IF(COUNTIFS(tblDisponibilidad[ID técnico],L9,tblDisponibilidad[Fecha],B9,tblDisponibilidad[Turno],C9,tblDisponibilidad[Estado de disponibilidad],"Disponible")&gt;0,"Sí","No"))</f>
        <v/>
      </c>
      <c r="P9" s="15">
        <f>IF(L9="","",IF(N9=H9,"Sí","No"))</f>
        <v/>
      </c>
      <c r="Q9" s="15">
        <f>IF(L9="","",IF(AND(IF(I9="",TRUE,IFERROR(INDEX(tblEquipo[[Cámara]:[Producción]],MATCH(L9,tblEquipo[ID técnico],0),MATCH(I9,tblEquipo[[#Headers],[Cámara]:[Producción]],0))="Sí",FALSE)),IF(J9="",TRUE,IFERROR(INDEX(tblEquipo[[Cámara]:[Producción]],MATCH(L9,tblEquipo[ID técnico],0),MATCH(J9,tblEquipo[[#Headers],[Cámara]:[Producción]],0))="Sí",FALSE))),"Sí","No"))</f>
        <v/>
      </c>
      <c r="R9" s="15">
        <f>IF(L9="","",IF(COUNTIFS(tblCobertura[ID técnico asignado],L9,tblCobertura[Fecha],B9,tblCobertura[Turno],C9)&gt;1,"Conflicto","Sin conflicto"))</f>
        <v/>
      </c>
      <c r="S9" s="15">
        <f>IF(L9="","",IFERROR(IF(COUNTIF(tblCobertura[ID técnico asignado],L9)&gt;INDEX(tblEquipo[Máximo de turnos del proyecto],MATCH(L9,tblEquipo[ID técnico],0)),"Superado","Correcto"),"Sin límite"))</f>
        <v/>
      </c>
      <c r="T9" s="15">
        <f>IF(A9="","",IF(B9="","Falta fecha",IF(OR(Resumen!$C$4="",Resumen!$C$5=""),"Revisar fechas del proyecto",IF(OR(B9&lt;Resumen!$C$4,B9&gt;Resumen!$C$5),"Fuera del proyecto","Correcta"))))</f>
        <v/>
      </c>
      <c r="U9" s="15">
        <f>IF(A9="","",IF(COUNTA(B9,C9,D9,E9,F9,G9,H9,K9)&lt;8,"Incompleta",IF(E9=D9,"Revisar horario","Completa")))</f>
        <v/>
      </c>
      <c r="V9" s="15">
        <f>IF(A9="","",IF(U9&lt;&gt;"Completa","Revisar",IF(T9&lt;&gt;"Correcta","Revisar",IF(L9="","Sin asignar",IF(AND(O9="Sí",P9="Sí",Q9="Sí",R9="Sin conflicto",OR(S9="Correcto",S9="Sin límite")),"Cubierto","Revisar")))))</f>
        <v/>
      </c>
      <c r="W9" s="12" t="n"/>
    </row>
    <row r="10">
      <c r="A10" s="12" t="inlineStr">
        <is>
          <t>PT-006</t>
        </is>
      </c>
      <c r="B10" s="25" t="n">
        <v>46279</v>
      </c>
      <c r="C10" s="12" t="inlineStr">
        <is>
          <t>Jornada completa</t>
        </is>
      </c>
      <c r="D10" s="26" t="n">
        <v>0.3333333333333333</v>
      </c>
      <c r="E10" s="26" t="n">
        <v>0.75</v>
      </c>
      <c r="F10" s="12" t="inlineStr">
        <is>
          <t>Plató Prisma</t>
        </is>
      </c>
      <c r="G10" s="12" t="inlineStr">
        <is>
          <t>Sonido</t>
        </is>
      </c>
      <c r="H10" s="12" t="inlineStr">
        <is>
          <t>Sonidista</t>
        </is>
      </c>
      <c r="I10" s="12" t="inlineStr">
        <is>
          <t>Sonido</t>
        </is>
      </c>
      <c r="J10" s="12" t="inlineStr"/>
      <c r="K10" s="12" t="inlineStr">
        <is>
          <t>Alta</t>
        </is>
      </c>
      <c r="L10" s="12" t="inlineStr">
        <is>
          <t>TEC-006</t>
        </is>
      </c>
      <c r="M10" s="15">
        <f>IF(L10="","",IFERROR(INDEX(tblEquipo[Nombre profesional],MATCH(L10,tblEquipo[ID técnico],0)),"ID no encontrado"))</f>
        <v/>
      </c>
      <c r="N10" s="15">
        <f>IF(L10="","",IFERROR(INDEX(tblEquipo[Perfil principal],MATCH(L10,tblEquipo[ID técnico],0)),""))</f>
        <v/>
      </c>
      <c r="O10" s="15">
        <f>IF(OR(A10="",B10="",C10="",L10=""),"",IF(COUNTIFS(tblDisponibilidad[ID técnico],L10,tblDisponibilidad[Fecha],B10,tblDisponibilidad[Turno],C10,tblDisponibilidad[Estado de disponibilidad],"Disponible")&gt;0,"Sí","No"))</f>
        <v/>
      </c>
      <c r="P10" s="15">
        <f>IF(L10="","",IF(N10=H10,"Sí","No"))</f>
        <v/>
      </c>
      <c r="Q10" s="15">
        <f>IF(L10="","",IF(AND(IF(I10="",TRUE,IFERROR(INDEX(tblEquipo[[Cámara]:[Producción]],MATCH(L10,tblEquipo[ID técnico],0),MATCH(I10,tblEquipo[[#Headers],[Cámara]:[Producción]],0))="Sí",FALSE)),IF(J10="",TRUE,IFERROR(INDEX(tblEquipo[[Cámara]:[Producción]],MATCH(L10,tblEquipo[ID técnico],0),MATCH(J10,tblEquipo[[#Headers],[Cámara]:[Producción]],0))="Sí",FALSE))),"Sí","No"))</f>
        <v/>
      </c>
      <c r="R10" s="15">
        <f>IF(L10="","",IF(COUNTIFS(tblCobertura[ID técnico asignado],L10,tblCobertura[Fecha],B10,tblCobertura[Turno],C10)&gt;1,"Conflicto","Sin conflicto"))</f>
        <v/>
      </c>
      <c r="S10" s="15">
        <f>IF(L10="","",IFERROR(IF(COUNTIF(tblCobertura[ID técnico asignado],L10)&gt;INDEX(tblEquipo[Máximo de turnos del proyecto],MATCH(L10,tblEquipo[ID técnico],0)),"Superado","Correcto"),"Sin límite"))</f>
        <v/>
      </c>
      <c r="T10" s="15">
        <f>IF(A10="","",IF(B10="","Falta fecha",IF(OR(Resumen!$C$4="",Resumen!$C$5=""),"Revisar fechas del proyecto",IF(OR(B10&lt;Resumen!$C$4,B10&gt;Resumen!$C$5),"Fuera del proyecto","Correcta"))))</f>
        <v/>
      </c>
      <c r="U10" s="15">
        <f>IF(A10="","",IF(COUNTA(B10,C10,D10,E10,F10,G10,H10,K10)&lt;8,"Incompleta",IF(E10=D10,"Revisar horario","Completa")))</f>
        <v/>
      </c>
      <c r="V10" s="15">
        <f>IF(A10="","",IF(U10&lt;&gt;"Completa","Revisar",IF(T10&lt;&gt;"Correcta","Revisar",IF(L10="","Sin asignar",IF(AND(O10="Sí",P10="Sí",Q10="Sí",R10="Sin conflicto",OR(S10="Correcto",S10="Sin límite")),"Cubierto","Revisar")))))</f>
        <v/>
      </c>
      <c r="W10" s="12" t="n"/>
    </row>
    <row r="11">
      <c r="A11" s="12" t="inlineStr">
        <is>
          <t>PT-007</t>
        </is>
      </c>
      <c r="B11" s="25" t="n">
        <v>46280</v>
      </c>
      <c r="C11" s="12" t="inlineStr">
        <is>
          <t>Mañana</t>
        </is>
      </c>
      <c r="D11" s="26" t="n">
        <v>0.3541666666666667</v>
      </c>
      <c r="E11" s="26" t="n">
        <v>0.5625</v>
      </c>
      <c r="F11" s="12" t="inlineStr">
        <is>
          <t>Exterior Bruma</t>
        </is>
      </c>
      <c r="G11" s="12" t="inlineStr">
        <is>
          <t>Cámara</t>
        </is>
      </c>
      <c r="H11" s="12" t="inlineStr">
        <is>
          <t>Operación de dron</t>
        </is>
      </c>
      <c r="I11" s="12" t="inlineStr">
        <is>
          <t>Dron</t>
        </is>
      </c>
      <c r="J11" s="12" t="inlineStr">
        <is>
          <t>Cámara</t>
        </is>
      </c>
      <c r="K11" s="12" t="inlineStr">
        <is>
          <t>Media</t>
        </is>
      </c>
      <c r="L11" s="12" t="inlineStr">
        <is>
          <t>TEC-007</t>
        </is>
      </c>
      <c r="M11" s="15">
        <f>IF(L11="","",IFERROR(INDEX(tblEquipo[Nombre profesional],MATCH(L11,tblEquipo[ID técnico],0)),"ID no encontrado"))</f>
        <v/>
      </c>
      <c r="N11" s="15">
        <f>IF(L11="","",IFERROR(INDEX(tblEquipo[Perfil principal],MATCH(L11,tblEquipo[ID técnico],0)),""))</f>
        <v/>
      </c>
      <c r="O11" s="15">
        <f>IF(OR(A11="",B11="",C11="",L11=""),"",IF(COUNTIFS(tblDisponibilidad[ID técnico],L11,tblDisponibilidad[Fecha],B11,tblDisponibilidad[Turno],C11,tblDisponibilidad[Estado de disponibilidad],"Disponible")&gt;0,"Sí","No"))</f>
        <v/>
      </c>
      <c r="P11" s="15">
        <f>IF(L11="","",IF(N11=H11,"Sí","No"))</f>
        <v/>
      </c>
      <c r="Q11" s="15">
        <f>IF(L11="","",IF(AND(IF(I11="",TRUE,IFERROR(INDEX(tblEquipo[[Cámara]:[Producción]],MATCH(L11,tblEquipo[ID técnico],0),MATCH(I11,tblEquipo[[#Headers],[Cámara]:[Producción]],0))="Sí",FALSE)),IF(J11="",TRUE,IFERROR(INDEX(tblEquipo[[Cámara]:[Producción]],MATCH(L11,tblEquipo[ID técnico],0),MATCH(J11,tblEquipo[[#Headers],[Cámara]:[Producción]],0))="Sí",FALSE))),"Sí","No"))</f>
        <v/>
      </c>
      <c r="R11" s="15">
        <f>IF(L11="","",IF(COUNTIFS(tblCobertura[ID técnico asignado],L11,tblCobertura[Fecha],B11,tblCobertura[Turno],C11)&gt;1,"Conflicto","Sin conflicto"))</f>
        <v/>
      </c>
      <c r="S11" s="15">
        <f>IF(L11="","",IFERROR(IF(COUNTIF(tblCobertura[ID técnico asignado],L11)&gt;INDEX(tblEquipo[Máximo de turnos del proyecto],MATCH(L11,tblEquipo[ID técnico],0)),"Superado","Correcto"),"Sin límite"))</f>
        <v/>
      </c>
      <c r="T11" s="15">
        <f>IF(A11="","",IF(B11="","Falta fecha",IF(OR(Resumen!$C$4="",Resumen!$C$5=""),"Revisar fechas del proyecto",IF(OR(B11&lt;Resumen!$C$4,B11&gt;Resumen!$C$5),"Fuera del proyecto","Correcta"))))</f>
        <v/>
      </c>
      <c r="U11" s="15">
        <f>IF(A11="","",IF(COUNTA(B11,C11,D11,E11,F11,G11,H11,K11)&lt;8,"Incompleta",IF(E11=D11,"Revisar horario","Completa")))</f>
        <v/>
      </c>
      <c r="V11" s="15">
        <f>IF(A11="","",IF(U11&lt;&gt;"Completa","Revisar",IF(T11&lt;&gt;"Correcta","Revisar",IF(L11="","Sin asignar",IF(AND(O11="Sí",P11="Sí",Q11="Sí",R11="Sin conflicto",OR(S11="Correcto",S11="Sin límite")),"Cubierto","Revisar")))))</f>
        <v/>
      </c>
      <c r="W11" s="12" t="n"/>
    </row>
    <row r="12">
      <c r="A12" s="12" t="inlineStr">
        <is>
          <t>PT-008</t>
        </is>
      </c>
      <c r="B12" s="25" t="n">
        <v>46280</v>
      </c>
      <c r="C12" s="12" t="inlineStr">
        <is>
          <t>Mañana</t>
        </is>
      </c>
      <c r="D12" s="26" t="n">
        <v>0.3333333333333333</v>
      </c>
      <c r="E12" s="26" t="n">
        <v>0.5833333333333334</v>
      </c>
      <c r="F12" s="12" t="inlineStr">
        <is>
          <t>Exterior Bruma</t>
        </is>
      </c>
      <c r="G12" s="12" t="inlineStr">
        <is>
          <t>Arte</t>
        </is>
      </c>
      <c r="H12" s="12" t="inlineStr">
        <is>
          <t>Dirección de arte</t>
        </is>
      </c>
      <c r="I12" s="12" t="inlineStr">
        <is>
          <t>Arte</t>
        </is>
      </c>
      <c r="J12" s="12" t="inlineStr"/>
      <c r="K12" s="12" t="inlineStr">
        <is>
          <t>Media</t>
        </is>
      </c>
      <c r="L12" s="12" t="inlineStr">
        <is>
          <t>TEC-008</t>
        </is>
      </c>
      <c r="M12" s="15">
        <f>IF(L12="","",IFERROR(INDEX(tblEquipo[Nombre profesional],MATCH(L12,tblEquipo[ID técnico],0)),"ID no encontrado"))</f>
        <v/>
      </c>
      <c r="N12" s="15">
        <f>IF(L12="","",IFERROR(INDEX(tblEquipo[Perfil principal],MATCH(L12,tblEquipo[ID técnico],0)),""))</f>
        <v/>
      </c>
      <c r="O12" s="15">
        <f>IF(OR(A12="",B12="",C12="",L12=""),"",IF(COUNTIFS(tblDisponibilidad[ID técnico],L12,tblDisponibilidad[Fecha],B12,tblDisponibilidad[Turno],C12,tblDisponibilidad[Estado de disponibilidad],"Disponible")&gt;0,"Sí","No"))</f>
        <v/>
      </c>
      <c r="P12" s="15">
        <f>IF(L12="","",IF(N12=H12,"Sí","No"))</f>
        <v/>
      </c>
      <c r="Q12" s="15">
        <f>IF(L12="","",IF(AND(IF(I12="",TRUE,IFERROR(INDEX(tblEquipo[[Cámara]:[Producción]],MATCH(L12,tblEquipo[ID técnico],0),MATCH(I12,tblEquipo[[#Headers],[Cámara]:[Producción]],0))="Sí",FALSE)),IF(J12="",TRUE,IFERROR(INDEX(tblEquipo[[Cámara]:[Producción]],MATCH(L12,tblEquipo[ID técnico],0),MATCH(J12,tblEquipo[[#Headers],[Cámara]:[Producción]],0))="Sí",FALSE))),"Sí","No"))</f>
        <v/>
      </c>
      <c r="R12" s="15">
        <f>IF(L12="","",IF(COUNTIFS(tblCobertura[ID técnico asignado],L12,tblCobertura[Fecha],B12,tblCobertura[Turno],C12)&gt;1,"Conflicto","Sin conflicto"))</f>
        <v/>
      </c>
      <c r="S12" s="15">
        <f>IF(L12="","",IFERROR(IF(COUNTIF(tblCobertura[ID técnico asignado],L12)&gt;INDEX(tblEquipo[Máximo de turnos del proyecto],MATCH(L12,tblEquipo[ID técnico],0)),"Superado","Correcto"),"Sin límite"))</f>
        <v/>
      </c>
      <c r="T12" s="15">
        <f>IF(A12="","",IF(B12="","Falta fecha",IF(OR(Resumen!$C$4="",Resumen!$C$5=""),"Revisar fechas del proyecto",IF(OR(B12&lt;Resumen!$C$4,B12&gt;Resumen!$C$5),"Fuera del proyecto","Correcta"))))</f>
        <v/>
      </c>
      <c r="U12" s="15">
        <f>IF(A12="","",IF(COUNTA(B12,C12,D12,E12,F12,G12,H12,K12)&lt;8,"Incompleta",IF(E12=D12,"Revisar horario","Completa")))</f>
        <v/>
      </c>
      <c r="V12" s="15">
        <f>IF(A12="","",IF(U12&lt;&gt;"Completa","Revisar",IF(T12&lt;&gt;"Correcta","Revisar",IF(L12="","Sin asignar",IF(AND(O12="Sí",P12="Sí",Q12="Sí",R12="Sin conflicto",OR(S12="Correcto",S12="Sin límite")),"Cubierto","Revisar")))))</f>
        <v/>
      </c>
      <c r="W12" s="12" t="n"/>
    </row>
    <row r="13">
      <c r="A13" s="12" t="inlineStr">
        <is>
          <t>PT-009</t>
        </is>
      </c>
      <c r="B13" s="25" t="n">
        <v>46280</v>
      </c>
      <c r="C13" s="12" t="inlineStr">
        <is>
          <t>Mañana</t>
        </is>
      </c>
      <c r="D13" s="26" t="n">
        <v>0.3125</v>
      </c>
      <c r="E13" s="26" t="n">
        <v>0.6041666666666666</v>
      </c>
      <c r="F13" s="12" t="inlineStr">
        <is>
          <t>Exterior Bruma</t>
        </is>
      </c>
      <c r="G13" s="12" t="inlineStr">
        <is>
          <t>Producción</t>
        </is>
      </c>
      <c r="H13" s="12" t="inlineStr">
        <is>
          <t>Auxiliar de producción</t>
        </is>
      </c>
      <c r="I13" s="12" t="inlineStr">
        <is>
          <t>Producción</t>
        </is>
      </c>
      <c r="J13" s="12" t="inlineStr"/>
      <c r="K13" s="12" t="inlineStr">
        <is>
          <t>Alta</t>
        </is>
      </c>
      <c r="L13" s="12" t="inlineStr">
        <is>
          <t>TEC-009</t>
        </is>
      </c>
      <c r="M13" s="15">
        <f>IF(L13="","",IFERROR(INDEX(tblEquipo[Nombre profesional],MATCH(L13,tblEquipo[ID técnico],0)),"ID no encontrado"))</f>
        <v/>
      </c>
      <c r="N13" s="15">
        <f>IF(L13="","",IFERROR(INDEX(tblEquipo[Perfil principal],MATCH(L13,tblEquipo[ID técnico],0)),""))</f>
        <v/>
      </c>
      <c r="O13" s="15">
        <f>IF(OR(A13="",B13="",C13="",L13=""),"",IF(COUNTIFS(tblDisponibilidad[ID técnico],L13,tblDisponibilidad[Fecha],B13,tblDisponibilidad[Turno],C13,tblDisponibilidad[Estado de disponibilidad],"Disponible")&gt;0,"Sí","No"))</f>
        <v/>
      </c>
      <c r="P13" s="15">
        <f>IF(L13="","",IF(N13=H13,"Sí","No"))</f>
        <v/>
      </c>
      <c r="Q13" s="15">
        <f>IF(L13="","",IF(AND(IF(I13="",TRUE,IFERROR(INDEX(tblEquipo[[Cámara]:[Producción]],MATCH(L13,tblEquipo[ID técnico],0),MATCH(I13,tblEquipo[[#Headers],[Cámara]:[Producción]],0))="Sí",FALSE)),IF(J13="",TRUE,IFERROR(INDEX(tblEquipo[[Cámara]:[Producción]],MATCH(L13,tblEquipo[ID técnico],0),MATCH(J13,tblEquipo[[#Headers],[Cámara]:[Producción]],0))="Sí",FALSE))),"Sí","No"))</f>
        <v/>
      </c>
      <c r="R13" s="15">
        <f>IF(L13="","",IF(COUNTIFS(tblCobertura[ID técnico asignado],L13,tblCobertura[Fecha],B13,tblCobertura[Turno],C13)&gt;1,"Conflicto","Sin conflicto"))</f>
        <v/>
      </c>
      <c r="S13" s="15">
        <f>IF(L13="","",IFERROR(IF(COUNTIF(tblCobertura[ID técnico asignado],L13)&gt;INDEX(tblEquipo[Máximo de turnos del proyecto],MATCH(L13,tblEquipo[ID técnico],0)),"Superado","Correcto"),"Sin límite"))</f>
        <v/>
      </c>
      <c r="T13" s="15">
        <f>IF(A13="","",IF(B13="","Falta fecha",IF(OR(Resumen!$C$4="",Resumen!$C$5=""),"Revisar fechas del proyecto",IF(OR(B13&lt;Resumen!$C$4,B13&gt;Resumen!$C$5),"Fuera del proyecto","Correcta"))))</f>
        <v/>
      </c>
      <c r="U13" s="15">
        <f>IF(A13="","",IF(COUNTA(B13,C13,D13,E13,F13,G13,H13,K13)&lt;8,"Incompleta",IF(E13=D13,"Revisar horario","Completa")))</f>
        <v/>
      </c>
      <c r="V13" s="15">
        <f>IF(A13="","",IF(U13&lt;&gt;"Completa","Revisar",IF(T13&lt;&gt;"Correcta","Revisar",IF(L13="","Sin asignar",IF(AND(O13="Sí",P13="Sí",Q13="Sí",R13="Sin conflicto",OR(S13="Correcto",S13="Sin límite")),"Cubierto","Revisar")))))</f>
        <v/>
      </c>
      <c r="W13" s="12" t="n"/>
    </row>
    <row r="14">
      <c r="A14" s="12" t="inlineStr">
        <is>
          <t>PT-010</t>
        </is>
      </c>
      <c r="B14" s="25" t="n">
        <v>46280</v>
      </c>
      <c r="C14" s="12" t="inlineStr">
        <is>
          <t>Mañana</t>
        </is>
      </c>
      <c r="D14" s="26" t="n">
        <v>0.3541666666666667</v>
      </c>
      <c r="E14" s="26" t="n">
        <v>0.5625</v>
      </c>
      <c r="F14" s="12" t="inlineStr">
        <is>
          <t>Exterior Bruma</t>
        </is>
      </c>
      <c r="G14" s="12" t="inlineStr">
        <is>
          <t>Cámara</t>
        </is>
      </c>
      <c r="H14" s="12" t="inlineStr">
        <is>
          <t>Operación de gimbal</t>
        </is>
      </c>
      <c r="I14" s="12" t="inlineStr">
        <is>
          <t>Gimbal</t>
        </is>
      </c>
      <c r="J14" s="12" t="inlineStr">
        <is>
          <t>Cámara</t>
        </is>
      </c>
      <c r="K14" s="12" t="inlineStr">
        <is>
          <t>Media</t>
        </is>
      </c>
      <c r="L14" s="12" t="inlineStr">
        <is>
          <t>TEC-010</t>
        </is>
      </c>
      <c r="M14" s="15">
        <f>IF(L14="","",IFERROR(INDEX(tblEquipo[Nombre profesional],MATCH(L14,tblEquipo[ID técnico],0)),"ID no encontrado"))</f>
        <v/>
      </c>
      <c r="N14" s="15">
        <f>IF(L14="","",IFERROR(INDEX(tblEquipo[Perfil principal],MATCH(L14,tblEquipo[ID técnico],0)),""))</f>
        <v/>
      </c>
      <c r="O14" s="15">
        <f>IF(OR(A14="",B14="",C14="",L14=""),"",IF(COUNTIFS(tblDisponibilidad[ID técnico],L14,tblDisponibilidad[Fecha],B14,tblDisponibilidad[Turno],C14,tblDisponibilidad[Estado de disponibilidad],"Disponible")&gt;0,"Sí","No"))</f>
        <v/>
      </c>
      <c r="P14" s="15">
        <f>IF(L14="","",IF(N14=H14,"Sí","No"))</f>
        <v/>
      </c>
      <c r="Q14" s="15">
        <f>IF(L14="","",IF(AND(IF(I14="",TRUE,IFERROR(INDEX(tblEquipo[[Cámara]:[Producción]],MATCH(L14,tblEquipo[ID técnico],0),MATCH(I14,tblEquipo[[#Headers],[Cámara]:[Producción]],0))="Sí",FALSE)),IF(J14="",TRUE,IFERROR(INDEX(tblEquipo[[Cámara]:[Producción]],MATCH(L14,tblEquipo[ID técnico],0),MATCH(J14,tblEquipo[[#Headers],[Cámara]:[Producción]],0))="Sí",FALSE))),"Sí","No"))</f>
        <v/>
      </c>
      <c r="R14" s="15">
        <f>IF(L14="","",IF(COUNTIFS(tblCobertura[ID técnico asignado],L14,tblCobertura[Fecha],B14,tblCobertura[Turno],C14)&gt;1,"Conflicto","Sin conflicto"))</f>
        <v/>
      </c>
      <c r="S14" s="15">
        <f>IF(L14="","",IFERROR(IF(COUNTIF(tblCobertura[ID técnico asignado],L14)&gt;INDEX(tblEquipo[Máximo de turnos del proyecto],MATCH(L14,tblEquipo[ID técnico],0)),"Superado","Correcto"),"Sin límite"))</f>
        <v/>
      </c>
      <c r="T14" s="15">
        <f>IF(A14="","",IF(B14="","Falta fecha",IF(OR(Resumen!$C$4="",Resumen!$C$5=""),"Revisar fechas del proyecto",IF(OR(B14&lt;Resumen!$C$4,B14&gt;Resumen!$C$5),"Fuera del proyecto","Correcta"))))</f>
        <v/>
      </c>
      <c r="U14" s="15">
        <f>IF(A14="","",IF(COUNTA(B14,C14,D14,E14,F14,G14,H14,K14)&lt;8,"Incompleta",IF(E14=D14,"Revisar horario","Completa")))</f>
        <v/>
      </c>
      <c r="V14" s="15">
        <f>IF(A14="","",IF(U14&lt;&gt;"Completa","Revisar",IF(T14&lt;&gt;"Correcta","Revisar",IF(L14="","Sin asignar",IF(AND(O14="Sí",P14="Sí",Q14="Sí",R14="Sin conflicto",OR(S14="Correcto",S14="Sin límite")),"Cubierto","Revisar")))))</f>
        <v/>
      </c>
      <c r="W14" s="12" t="n"/>
    </row>
    <row r="15">
      <c r="A15" s="12" t="n"/>
      <c r="B15" s="25" t="n"/>
      <c r="C15" s="12" t="n"/>
      <c r="D15" s="26" t="n"/>
      <c r="E15" s="26" t="n"/>
      <c r="F15" s="12" t="n"/>
      <c r="G15" s="12" t="n"/>
      <c r="H15" s="12" t="n"/>
      <c r="I15" s="12" t="n"/>
      <c r="J15" s="12" t="n"/>
      <c r="K15" s="12" t="n"/>
      <c r="L15" s="12" t="n"/>
      <c r="M15" s="15">
        <f>IF(L15="","",IFERROR(INDEX(tblEquipo[Nombre profesional],MATCH(L15,tblEquipo[ID técnico],0)),"ID no encontrado"))</f>
        <v/>
      </c>
      <c r="N15" s="15">
        <f>IF(L15="","",IFERROR(INDEX(tblEquipo[Perfil principal],MATCH(L15,tblEquipo[ID técnico],0)),""))</f>
        <v/>
      </c>
      <c r="O15" s="15">
        <f>IF(OR(A15="",B15="",C15="",L15=""),"",IF(COUNTIFS(tblDisponibilidad[ID técnico],L15,tblDisponibilidad[Fecha],B15,tblDisponibilidad[Turno],C15,tblDisponibilidad[Estado de disponibilidad],"Disponible")&gt;0,"Sí","No"))</f>
        <v/>
      </c>
      <c r="P15" s="15">
        <f>IF(L15="","",IF(N15=H15,"Sí","No"))</f>
        <v/>
      </c>
      <c r="Q15" s="15">
        <f>IF(L15="","",IF(AND(IF(I15="",TRUE,IFERROR(INDEX(tblEquipo[[Cámara]:[Producción]],MATCH(L15,tblEquipo[ID técnico],0),MATCH(I15,tblEquipo[[#Headers],[Cámara]:[Producción]],0))="Sí",FALSE)),IF(J15="",TRUE,IFERROR(INDEX(tblEquipo[[Cámara]:[Producción]],MATCH(L15,tblEquipo[ID técnico],0),MATCH(J15,tblEquipo[[#Headers],[Cámara]:[Producción]],0))="Sí",FALSE))),"Sí","No"))</f>
        <v/>
      </c>
      <c r="R15" s="15">
        <f>IF(L15="","",IF(COUNTIFS(tblCobertura[ID técnico asignado],L15,tblCobertura[Fecha],B15,tblCobertura[Turno],C15)&gt;1,"Conflicto","Sin conflicto"))</f>
        <v/>
      </c>
      <c r="S15" s="15">
        <f>IF(L15="","",IFERROR(IF(COUNTIF(tblCobertura[ID técnico asignado],L15)&gt;INDEX(tblEquipo[Máximo de turnos del proyecto],MATCH(L15,tblEquipo[ID técnico],0)),"Superado","Correcto"),"Sin límite"))</f>
        <v/>
      </c>
      <c r="T15" s="15">
        <f>IF(A15="","",IF(B15="","Falta fecha",IF(OR(Resumen!$C$4="",Resumen!$C$5=""),"Revisar fechas del proyecto",IF(OR(B15&lt;Resumen!$C$4,B15&gt;Resumen!$C$5),"Fuera del proyecto","Correcta"))))</f>
        <v/>
      </c>
      <c r="U15" s="15">
        <f>IF(A15="","",IF(COUNTA(B15,C15,D15,E15,F15,G15,H15,K15)&lt;8,"Incompleta",IF(E15=D15,"Revisar horario","Completa")))</f>
        <v/>
      </c>
      <c r="V15" s="15">
        <f>IF(A15="","",IF(U15&lt;&gt;"Completa","Revisar",IF(T15&lt;&gt;"Correcta","Revisar",IF(L15="","Sin asignar",IF(AND(O15="Sí",P15="Sí",Q15="Sí",R15="Sin conflicto",OR(S15="Correcto",S15="Sin límite")),"Cubierto","Revisar")))))</f>
        <v/>
      </c>
      <c r="W15" s="12" t="n"/>
    </row>
    <row r="16">
      <c r="A16" s="12" t="n"/>
      <c r="B16" s="25" t="n"/>
      <c r="C16" s="12" t="n"/>
      <c r="D16" s="26" t="n"/>
      <c r="E16" s="26" t="n"/>
      <c r="F16" s="12" t="n"/>
      <c r="G16" s="12" t="n"/>
      <c r="H16" s="12" t="n"/>
      <c r="I16" s="12" t="n"/>
      <c r="J16" s="12" t="n"/>
      <c r="K16" s="12" t="n"/>
      <c r="L16" s="12" t="n"/>
      <c r="M16" s="15">
        <f>IF(L16="","",IFERROR(INDEX(tblEquipo[Nombre profesional],MATCH(L16,tblEquipo[ID técnico],0)),"ID no encontrado"))</f>
        <v/>
      </c>
      <c r="N16" s="15">
        <f>IF(L16="","",IFERROR(INDEX(tblEquipo[Perfil principal],MATCH(L16,tblEquipo[ID técnico],0)),""))</f>
        <v/>
      </c>
      <c r="O16" s="15">
        <f>IF(OR(A16="",B16="",C16="",L16=""),"",IF(COUNTIFS(tblDisponibilidad[ID técnico],L16,tblDisponibilidad[Fecha],B16,tblDisponibilidad[Turno],C16,tblDisponibilidad[Estado de disponibilidad],"Disponible")&gt;0,"Sí","No"))</f>
        <v/>
      </c>
      <c r="P16" s="15">
        <f>IF(L16="","",IF(N16=H16,"Sí","No"))</f>
        <v/>
      </c>
      <c r="Q16" s="15">
        <f>IF(L16="","",IF(AND(IF(I16="",TRUE,IFERROR(INDEX(tblEquipo[[Cámara]:[Producción]],MATCH(L16,tblEquipo[ID técnico],0),MATCH(I16,tblEquipo[[#Headers],[Cámara]:[Producción]],0))="Sí",FALSE)),IF(J16="",TRUE,IFERROR(INDEX(tblEquipo[[Cámara]:[Producción]],MATCH(L16,tblEquipo[ID técnico],0),MATCH(J16,tblEquipo[[#Headers],[Cámara]:[Producción]],0))="Sí",FALSE))),"Sí","No"))</f>
        <v/>
      </c>
      <c r="R16" s="15">
        <f>IF(L16="","",IF(COUNTIFS(tblCobertura[ID técnico asignado],L16,tblCobertura[Fecha],B16,tblCobertura[Turno],C16)&gt;1,"Conflicto","Sin conflicto"))</f>
        <v/>
      </c>
      <c r="S16" s="15">
        <f>IF(L16="","",IFERROR(IF(COUNTIF(tblCobertura[ID técnico asignado],L16)&gt;INDEX(tblEquipo[Máximo de turnos del proyecto],MATCH(L16,tblEquipo[ID técnico],0)),"Superado","Correcto"),"Sin límite"))</f>
        <v/>
      </c>
      <c r="T16" s="15">
        <f>IF(A16="","",IF(B16="","Falta fecha",IF(OR(Resumen!$C$4="",Resumen!$C$5=""),"Revisar fechas del proyecto",IF(OR(B16&lt;Resumen!$C$4,B16&gt;Resumen!$C$5),"Fuera del proyecto","Correcta"))))</f>
        <v/>
      </c>
      <c r="U16" s="15">
        <f>IF(A16="","",IF(COUNTA(B16,C16,D16,E16,F16,G16,H16,K16)&lt;8,"Incompleta",IF(E16=D16,"Revisar horario","Completa")))</f>
        <v/>
      </c>
      <c r="V16" s="15">
        <f>IF(A16="","",IF(U16&lt;&gt;"Completa","Revisar",IF(T16&lt;&gt;"Correcta","Revisar",IF(L16="","Sin asignar",IF(AND(O16="Sí",P16="Sí",Q16="Sí",R16="Sin conflicto",OR(S16="Correcto",S16="Sin límite")),"Cubierto","Revisar")))))</f>
        <v/>
      </c>
      <c r="W16" s="12" t="n"/>
    </row>
    <row r="17">
      <c r="A17" s="12" t="n"/>
      <c r="B17" s="25" t="n"/>
      <c r="C17" s="12" t="n"/>
      <c r="D17" s="26" t="n"/>
      <c r="E17" s="26" t="n"/>
      <c r="F17" s="12" t="n"/>
      <c r="G17" s="12" t="n"/>
      <c r="H17" s="12" t="n"/>
      <c r="I17" s="12" t="n"/>
      <c r="J17" s="12" t="n"/>
      <c r="K17" s="12" t="n"/>
      <c r="L17" s="12" t="n"/>
      <c r="M17" s="15">
        <f>IF(L17="","",IFERROR(INDEX(tblEquipo[Nombre profesional],MATCH(L17,tblEquipo[ID técnico],0)),"ID no encontrado"))</f>
        <v/>
      </c>
      <c r="N17" s="15">
        <f>IF(L17="","",IFERROR(INDEX(tblEquipo[Perfil principal],MATCH(L17,tblEquipo[ID técnico],0)),""))</f>
        <v/>
      </c>
      <c r="O17" s="15">
        <f>IF(OR(A17="",B17="",C17="",L17=""),"",IF(COUNTIFS(tblDisponibilidad[ID técnico],L17,tblDisponibilidad[Fecha],B17,tblDisponibilidad[Turno],C17,tblDisponibilidad[Estado de disponibilidad],"Disponible")&gt;0,"Sí","No"))</f>
        <v/>
      </c>
      <c r="P17" s="15">
        <f>IF(L17="","",IF(N17=H17,"Sí","No"))</f>
        <v/>
      </c>
      <c r="Q17" s="15">
        <f>IF(L17="","",IF(AND(IF(I17="",TRUE,IFERROR(INDEX(tblEquipo[[Cámara]:[Producción]],MATCH(L17,tblEquipo[ID técnico],0),MATCH(I17,tblEquipo[[#Headers],[Cámara]:[Producción]],0))="Sí",FALSE)),IF(J17="",TRUE,IFERROR(INDEX(tblEquipo[[Cámara]:[Producción]],MATCH(L17,tblEquipo[ID técnico],0),MATCH(J17,tblEquipo[[#Headers],[Cámara]:[Producción]],0))="Sí",FALSE))),"Sí","No"))</f>
        <v/>
      </c>
      <c r="R17" s="15">
        <f>IF(L17="","",IF(COUNTIFS(tblCobertura[ID técnico asignado],L17,tblCobertura[Fecha],B17,tblCobertura[Turno],C17)&gt;1,"Conflicto","Sin conflicto"))</f>
        <v/>
      </c>
      <c r="S17" s="15">
        <f>IF(L17="","",IFERROR(IF(COUNTIF(tblCobertura[ID técnico asignado],L17)&gt;INDEX(tblEquipo[Máximo de turnos del proyecto],MATCH(L17,tblEquipo[ID técnico],0)),"Superado","Correcto"),"Sin límite"))</f>
        <v/>
      </c>
      <c r="T17" s="15">
        <f>IF(A17="","",IF(B17="","Falta fecha",IF(OR(Resumen!$C$4="",Resumen!$C$5=""),"Revisar fechas del proyecto",IF(OR(B17&lt;Resumen!$C$4,B17&gt;Resumen!$C$5),"Fuera del proyecto","Correcta"))))</f>
        <v/>
      </c>
      <c r="U17" s="15">
        <f>IF(A17="","",IF(COUNTA(B17,C17,D17,E17,F17,G17,H17,K17)&lt;8,"Incompleta",IF(E17=D17,"Revisar horario","Completa")))</f>
        <v/>
      </c>
      <c r="V17" s="15">
        <f>IF(A17="","",IF(U17&lt;&gt;"Completa","Revisar",IF(T17&lt;&gt;"Correcta","Revisar",IF(L17="","Sin asignar",IF(AND(O17="Sí",P17="Sí",Q17="Sí",R17="Sin conflicto",OR(S17="Correcto",S17="Sin límite")),"Cubierto","Revisar")))))</f>
        <v/>
      </c>
      <c r="W17" s="12" t="n"/>
    </row>
    <row r="18">
      <c r="A18" s="12" t="n"/>
      <c r="B18" s="25" t="n"/>
      <c r="C18" s="12" t="n"/>
      <c r="D18" s="26" t="n"/>
      <c r="E18" s="26" t="n"/>
      <c r="F18" s="12" t="n"/>
      <c r="G18" s="12" t="n"/>
      <c r="H18" s="12" t="n"/>
      <c r="I18" s="12" t="n"/>
      <c r="J18" s="12" t="n"/>
      <c r="K18" s="12" t="n"/>
      <c r="L18" s="12" t="n"/>
      <c r="M18" s="15">
        <f>IF(L18="","",IFERROR(INDEX(tblEquipo[Nombre profesional],MATCH(L18,tblEquipo[ID técnico],0)),"ID no encontrado"))</f>
        <v/>
      </c>
      <c r="N18" s="15">
        <f>IF(L18="","",IFERROR(INDEX(tblEquipo[Perfil principal],MATCH(L18,tblEquipo[ID técnico],0)),""))</f>
        <v/>
      </c>
      <c r="O18" s="15">
        <f>IF(OR(A18="",B18="",C18="",L18=""),"",IF(COUNTIFS(tblDisponibilidad[ID técnico],L18,tblDisponibilidad[Fecha],B18,tblDisponibilidad[Turno],C18,tblDisponibilidad[Estado de disponibilidad],"Disponible")&gt;0,"Sí","No"))</f>
        <v/>
      </c>
      <c r="P18" s="15">
        <f>IF(L18="","",IF(N18=H18,"Sí","No"))</f>
        <v/>
      </c>
      <c r="Q18" s="15">
        <f>IF(L18="","",IF(AND(IF(I18="",TRUE,IFERROR(INDEX(tblEquipo[[Cámara]:[Producción]],MATCH(L18,tblEquipo[ID técnico],0),MATCH(I18,tblEquipo[[#Headers],[Cámara]:[Producción]],0))="Sí",FALSE)),IF(J18="",TRUE,IFERROR(INDEX(tblEquipo[[Cámara]:[Producción]],MATCH(L18,tblEquipo[ID técnico],0),MATCH(J18,tblEquipo[[#Headers],[Cámara]:[Producción]],0))="Sí",FALSE))),"Sí","No"))</f>
        <v/>
      </c>
      <c r="R18" s="15">
        <f>IF(L18="","",IF(COUNTIFS(tblCobertura[ID técnico asignado],L18,tblCobertura[Fecha],B18,tblCobertura[Turno],C18)&gt;1,"Conflicto","Sin conflicto"))</f>
        <v/>
      </c>
      <c r="S18" s="15">
        <f>IF(L18="","",IFERROR(IF(COUNTIF(tblCobertura[ID técnico asignado],L18)&gt;INDEX(tblEquipo[Máximo de turnos del proyecto],MATCH(L18,tblEquipo[ID técnico],0)),"Superado","Correcto"),"Sin límite"))</f>
        <v/>
      </c>
      <c r="T18" s="15">
        <f>IF(A18="","",IF(B18="","Falta fecha",IF(OR(Resumen!$C$4="",Resumen!$C$5=""),"Revisar fechas del proyecto",IF(OR(B18&lt;Resumen!$C$4,B18&gt;Resumen!$C$5),"Fuera del proyecto","Correcta"))))</f>
        <v/>
      </c>
      <c r="U18" s="15">
        <f>IF(A18="","",IF(COUNTA(B18,C18,D18,E18,F18,G18,H18,K18)&lt;8,"Incompleta",IF(E18=D18,"Revisar horario","Completa")))</f>
        <v/>
      </c>
      <c r="V18" s="15">
        <f>IF(A18="","",IF(U18&lt;&gt;"Completa","Revisar",IF(T18&lt;&gt;"Correcta","Revisar",IF(L18="","Sin asignar",IF(AND(O18="Sí",P18="Sí",Q18="Sí",R18="Sin conflicto",OR(S18="Correcto",S18="Sin límite")),"Cubierto","Revisar")))))</f>
        <v/>
      </c>
      <c r="W18" s="12" t="n"/>
    </row>
    <row r="19">
      <c r="A19" s="12" t="n"/>
      <c r="B19" s="25" t="n"/>
      <c r="C19" s="12" t="n"/>
      <c r="D19" s="26" t="n"/>
      <c r="E19" s="26" t="n"/>
      <c r="F19" s="12" t="n"/>
      <c r="G19" s="12" t="n"/>
      <c r="H19" s="12" t="n"/>
      <c r="I19" s="12" t="n"/>
      <c r="J19" s="12" t="n"/>
      <c r="K19" s="12" t="n"/>
      <c r="L19" s="12" t="n"/>
      <c r="M19" s="15">
        <f>IF(L19="","",IFERROR(INDEX(tblEquipo[Nombre profesional],MATCH(L19,tblEquipo[ID técnico],0)),"ID no encontrado"))</f>
        <v/>
      </c>
      <c r="N19" s="15">
        <f>IF(L19="","",IFERROR(INDEX(tblEquipo[Perfil principal],MATCH(L19,tblEquipo[ID técnico],0)),""))</f>
        <v/>
      </c>
      <c r="O19" s="15">
        <f>IF(OR(A19="",B19="",C19="",L19=""),"",IF(COUNTIFS(tblDisponibilidad[ID técnico],L19,tblDisponibilidad[Fecha],B19,tblDisponibilidad[Turno],C19,tblDisponibilidad[Estado de disponibilidad],"Disponible")&gt;0,"Sí","No"))</f>
        <v/>
      </c>
      <c r="P19" s="15">
        <f>IF(L19="","",IF(N19=H19,"Sí","No"))</f>
        <v/>
      </c>
      <c r="Q19" s="15">
        <f>IF(L19="","",IF(AND(IF(I19="",TRUE,IFERROR(INDEX(tblEquipo[[Cámara]:[Producción]],MATCH(L19,tblEquipo[ID técnico],0),MATCH(I19,tblEquipo[[#Headers],[Cámara]:[Producción]],0))="Sí",FALSE)),IF(J19="",TRUE,IFERROR(INDEX(tblEquipo[[Cámara]:[Producción]],MATCH(L19,tblEquipo[ID técnico],0),MATCH(J19,tblEquipo[[#Headers],[Cámara]:[Producción]],0))="Sí",FALSE))),"Sí","No"))</f>
        <v/>
      </c>
      <c r="R19" s="15">
        <f>IF(L19="","",IF(COUNTIFS(tblCobertura[ID técnico asignado],L19,tblCobertura[Fecha],B19,tblCobertura[Turno],C19)&gt;1,"Conflicto","Sin conflicto"))</f>
        <v/>
      </c>
      <c r="S19" s="15">
        <f>IF(L19="","",IFERROR(IF(COUNTIF(tblCobertura[ID técnico asignado],L19)&gt;INDEX(tblEquipo[Máximo de turnos del proyecto],MATCH(L19,tblEquipo[ID técnico],0)),"Superado","Correcto"),"Sin límite"))</f>
        <v/>
      </c>
      <c r="T19" s="15">
        <f>IF(A19="","",IF(B19="","Falta fecha",IF(OR(Resumen!$C$4="",Resumen!$C$5=""),"Revisar fechas del proyecto",IF(OR(B19&lt;Resumen!$C$4,B19&gt;Resumen!$C$5),"Fuera del proyecto","Correcta"))))</f>
        <v/>
      </c>
      <c r="U19" s="15">
        <f>IF(A19="","",IF(COUNTA(B19,C19,D19,E19,F19,G19,H19,K19)&lt;8,"Incompleta",IF(E19=D19,"Revisar horario","Completa")))</f>
        <v/>
      </c>
      <c r="V19" s="15">
        <f>IF(A19="","",IF(U19&lt;&gt;"Completa","Revisar",IF(T19&lt;&gt;"Correcta","Revisar",IF(L19="","Sin asignar",IF(AND(O19="Sí",P19="Sí",Q19="Sí",R19="Sin conflicto",OR(S19="Correcto",S19="Sin límite")),"Cubierto","Revisar")))))</f>
        <v/>
      </c>
      <c r="W19" s="12" t="n"/>
    </row>
    <row r="20">
      <c r="A20" s="12" t="n"/>
      <c r="B20" s="25" t="n"/>
      <c r="C20" s="12" t="n"/>
      <c r="D20" s="26" t="n"/>
      <c r="E20" s="26" t="n"/>
      <c r="F20" s="12" t="n"/>
      <c r="G20" s="12" t="n"/>
      <c r="H20" s="12" t="n"/>
      <c r="I20" s="12" t="n"/>
      <c r="J20" s="12" t="n"/>
      <c r="K20" s="12" t="n"/>
      <c r="L20" s="12" t="n"/>
      <c r="M20" s="15">
        <f>IF(L20="","",IFERROR(INDEX(tblEquipo[Nombre profesional],MATCH(L20,tblEquipo[ID técnico],0)),"ID no encontrado"))</f>
        <v/>
      </c>
      <c r="N20" s="15">
        <f>IF(L20="","",IFERROR(INDEX(tblEquipo[Perfil principal],MATCH(L20,tblEquipo[ID técnico],0)),""))</f>
        <v/>
      </c>
      <c r="O20" s="15">
        <f>IF(OR(A20="",B20="",C20="",L20=""),"",IF(COUNTIFS(tblDisponibilidad[ID técnico],L20,tblDisponibilidad[Fecha],B20,tblDisponibilidad[Turno],C20,tblDisponibilidad[Estado de disponibilidad],"Disponible")&gt;0,"Sí","No"))</f>
        <v/>
      </c>
      <c r="P20" s="15">
        <f>IF(L20="","",IF(N20=H20,"Sí","No"))</f>
        <v/>
      </c>
      <c r="Q20" s="15">
        <f>IF(L20="","",IF(AND(IF(I20="",TRUE,IFERROR(INDEX(tblEquipo[[Cámara]:[Producción]],MATCH(L20,tblEquipo[ID técnico],0),MATCH(I20,tblEquipo[[#Headers],[Cámara]:[Producción]],0))="Sí",FALSE)),IF(J20="",TRUE,IFERROR(INDEX(tblEquipo[[Cámara]:[Producción]],MATCH(L20,tblEquipo[ID técnico],0),MATCH(J20,tblEquipo[[#Headers],[Cámara]:[Producción]],0))="Sí",FALSE))),"Sí","No"))</f>
        <v/>
      </c>
      <c r="R20" s="15">
        <f>IF(L20="","",IF(COUNTIFS(tblCobertura[ID técnico asignado],L20,tblCobertura[Fecha],B20,tblCobertura[Turno],C20)&gt;1,"Conflicto","Sin conflicto"))</f>
        <v/>
      </c>
      <c r="S20" s="15">
        <f>IF(L20="","",IFERROR(IF(COUNTIF(tblCobertura[ID técnico asignado],L20)&gt;INDEX(tblEquipo[Máximo de turnos del proyecto],MATCH(L20,tblEquipo[ID técnico],0)),"Superado","Correcto"),"Sin límite"))</f>
        <v/>
      </c>
      <c r="T20" s="15">
        <f>IF(A20="","",IF(B20="","Falta fecha",IF(OR(Resumen!$C$4="",Resumen!$C$5=""),"Revisar fechas del proyecto",IF(OR(B20&lt;Resumen!$C$4,B20&gt;Resumen!$C$5),"Fuera del proyecto","Correcta"))))</f>
        <v/>
      </c>
      <c r="U20" s="15">
        <f>IF(A20="","",IF(COUNTA(B20,C20,D20,E20,F20,G20,H20,K20)&lt;8,"Incompleta",IF(E20=D20,"Revisar horario","Completa")))</f>
        <v/>
      </c>
      <c r="V20" s="15">
        <f>IF(A20="","",IF(U20&lt;&gt;"Completa","Revisar",IF(T20&lt;&gt;"Correcta","Revisar",IF(L20="","Sin asignar",IF(AND(O20="Sí",P20="Sí",Q20="Sí",R20="Sin conflicto",OR(S20="Correcto",S20="Sin límite")),"Cubierto","Revisar")))))</f>
        <v/>
      </c>
      <c r="W20" s="12" t="n"/>
    </row>
    <row r="21">
      <c r="A21" s="12" t="n"/>
      <c r="B21" s="25" t="n"/>
      <c r="C21" s="12" t="n"/>
      <c r="D21" s="26" t="n"/>
      <c r="E21" s="26" t="n"/>
      <c r="F21" s="12" t="n"/>
      <c r="G21" s="12" t="n"/>
      <c r="H21" s="12" t="n"/>
      <c r="I21" s="12" t="n"/>
      <c r="J21" s="12" t="n"/>
      <c r="K21" s="12" t="n"/>
      <c r="L21" s="12" t="n"/>
      <c r="M21" s="15">
        <f>IF(L21="","",IFERROR(INDEX(tblEquipo[Nombre profesional],MATCH(L21,tblEquipo[ID técnico],0)),"ID no encontrado"))</f>
        <v/>
      </c>
      <c r="N21" s="15">
        <f>IF(L21="","",IFERROR(INDEX(tblEquipo[Perfil principal],MATCH(L21,tblEquipo[ID técnico],0)),""))</f>
        <v/>
      </c>
      <c r="O21" s="15">
        <f>IF(OR(A21="",B21="",C21="",L21=""),"",IF(COUNTIFS(tblDisponibilidad[ID técnico],L21,tblDisponibilidad[Fecha],B21,tblDisponibilidad[Turno],C21,tblDisponibilidad[Estado de disponibilidad],"Disponible")&gt;0,"Sí","No"))</f>
        <v/>
      </c>
      <c r="P21" s="15">
        <f>IF(L21="","",IF(N21=H21,"Sí","No"))</f>
        <v/>
      </c>
      <c r="Q21" s="15">
        <f>IF(L21="","",IF(AND(IF(I21="",TRUE,IFERROR(INDEX(tblEquipo[[Cámara]:[Producción]],MATCH(L21,tblEquipo[ID técnico],0),MATCH(I21,tblEquipo[[#Headers],[Cámara]:[Producción]],0))="Sí",FALSE)),IF(J21="",TRUE,IFERROR(INDEX(tblEquipo[[Cámara]:[Producción]],MATCH(L21,tblEquipo[ID técnico],0),MATCH(J21,tblEquipo[[#Headers],[Cámara]:[Producción]],0))="Sí",FALSE))),"Sí","No"))</f>
        <v/>
      </c>
      <c r="R21" s="15">
        <f>IF(L21="","",IF(COUNTIFS(tblCobertura[ID técnico asignado],L21,tblCobertura[Fecha],B21,tblCobertura[Turno],C21)&gt;1,"Conflicto","Sin conflicto"))</f>
        <v/>
      </c>
      <c r="S21" s="15">
        <f>IF(L21="","",IFERROR(IF(COUNTIF(tblCobertura[ID técnico asignado],L21)&gt;INDEX(tblEquipo[Máximo de turnos del proyecto],MATCH(L21,tblEquipo[ID técnico],0)),"Superado","Correcto"),"Sin límite"))</f>
        <v/>
      </c>
      <c r="T21" s="15">
        <f>IF(A21="","",IF(B21="","Falta fecha",IF(OR(Resumen!$C$4="",Resumen!$C$5=""),"Revisar fechas del proyecto",IF(OR(B21&lt;Resumen!$C$4,B21&gt;Resumen!$C$5),"Fuera del proyecto","Correcta"))))</f>
        <v/>
      </c>
      <c r="U21" s="15">
        <f>IF(A21="","",IF(COUNTA(B21,C21,D21,E21,F21,G21,H21,K21)&lt;8,"Incompleta",IF(E21=D21,"Revisar horario","Completa")))</f>
        <v/>
      </c>
      <c r="V21" s="15">
        <f>IF(A21="","",IF(U21&lt;&gt;"Completa","Revisar",IF(T21&lt;&gt;"Correcta","Revisar",IF(L21="","Sin asignar",IF(AND(O21="Sí",P21="Sí",Q21="Sí",R21="Sin conflicto",OR(S21="Correcto",S21="Sin límite")),"Cubierto","Revisar")))))</f>
        <v/>
      </c>
      <c r="W21" s="12" t="n"/>
    </row>
    <row r="22">
      <c r="A22" s="12" t="n"/>
      <c r="B22" s="25" t="n"/>
      <c r="C22" s="12" t="n"/>
      <c r="D22" s="26" t="n"/>
      <c r="E22" s="26" t="n"/>
      <c r="F22" s="12" t="n"/>
      <c r="G22" s="12" t="n"/>
      <c r="H22" s="12" t="n"/>
      <c r="I22" s="12" t="n"/>
      <c r="J22" s="12" t="n"/>
      <c r="K22" s="12" t="n"/>
      <c r="L22" s="12" t="n"/>
      <c r="M22" s="15">
        <f>IF(L22="","",IFERROR(INDEX(tblEquipo[Nombre profesional],MATCH(L22,tblEquipo[ID técnico],0)),"ID no encontrado"))</f>
        <v/>
      </c>
      <c r="N22" s="15">
        <f>IF(L22="","",IFERROR(INDEX(tblEquipo[Perfil principal],MATCH(L22,tblEquipo[ID técnico],0)),""))</f>
        <v/>
      </c>
      <c r="O22" s="15">
        <f>IF(OR(A22="",B22="",C22="",L22=""),"",IF(COUNTIFS(tblDisponibilidad[ID técnico],L22,tblDisponibilidad[Fecha],B22,tblDisponibilidad[Turno],C22,tblDisponibilidad[Estado de disponibilidad],"Disponible")&gt;0,"Sí","No"))</f>
        <v/>
      </c>
      <c r="P22" s="15">
        <f>IF(L22="","",IF(N22=H22,"Sí","No"))</f>
        <v/>
      </c>
      <c r="Q22" s="15">
        <f>IF(L22="","",IF(AND(IF(I22="",TRUE,IFERROR(INDEX(tblEquipo[[Cámara]:[Producción]],MATCH(L22,tblEquipo[ID técnico],0),MATCH(I22,tblEquipo[[#Headers],[Cámara]:[Producción]],0))="Sí",FALSE)),IF(J22="",TRUE,IFERROR(INDEX(tblEquipo[[Cámara]:[Producción]],MATCH(L22,tblEquipo[ID técnico],0),MATCH(J22,tblEquipo[[#Headers],[Cámara]:[Producción]],0))="Sí",FALSE))),"Sí","No"))</f>
        <v/>
      </c>
      <c r="R22" s="15">
        <f>IF(L22="","",IF(COUNTIFS(tblCobertura[ID técnico asignado],L22,tblCobertura[Fecha],B22,tblCobertura[Turno],C22)&gt;1,"Conflicto","Sin conflicto"))</f>
        <v/>
      </c>
      <c r="S22" s="15">
        <f>IF(L22="","",IFERROR(IF(COUNTIF(tblCobertura[ID técnico asignado],L22)&gt;INDEX(tblEquipo[Máximo de turnos del proyecto],MATCH(L22,tblEquipo[ID técnico],0)),"Superado","Correcto"),"Sin límite"))</f>
        <v/>
      </c>
      <c r="T22" s="15">
        <f>IF(A22="","",IF(B22="","Falta fecha",IF(OR(Resumen!$C$4="",Resumen!$C$5=""),"Revisar fechas del proyecto",IF(OR(B22&lt;Resumen!$C$4,B22&gt;Resumen!$C$5),"Fuera del proyecto","Correcta"))))</f>
        <v/>
      </c>
      <c r="U22" s="15">
        <f>IF(A22="","",IF(COUNTA(B22,C22,D22,E22,F22,G22,H22,K22)&lt;8,"Incompleta",IF(E22=D22,"Revisar horario","Completa")))</f>
        <v/>
      </c>
      <c r="V22" s="15">
        <f>IF(A22="","",IF(U22&lt;&gt;"Completa","Revisar",IF(T22&lt;&gt;"Correcta","Revisar",IF(L22="","Sin asignar",IF(AND(O22="Sí",P22="Sí",Q22="Sí",R22="Sin conflicto",OR(S22="Correcto",S22="Sin límite")),"Cubierto","Revisar")))))</f>
        <v/>
      </c>
      <c r="W22" s="12" t="n"/>
    </row>
    <row r="23">
      <c r="A23" s="12" t="n"/>
      <c r="B23" s="25" t="n"/>
      <c r="C23" s="12" t="n"/>
      <c r="D23" s="26" t="n"/>
      <c r="E23" s="26" t="n"/>
      <c r="F23" s="12" t="n"/>
      <c r="G23" s="12" t="n"/>
      <c r="H23" s="12" t="n"/>
      <c r="I23" s="12" t="n"/>
      <c r="J23" s="12" t="n"/>
      <c r="K23" s="12" t="n"/>
      <c r="L23" s="12" t="n"/>
      <c r="M23" s="15">
        <f>IF(L23="","",IFERROR(INDEX(tblEquipo[Nombre profesional],MATCH(L23,tblEquipo[ID técnico],0)),"ID no encontrado"))</f>
        <v/>
      </c>
      <c r="N23" s="15">
        <f>IF(L23="","",IFERROR(INDEX(tblEquipo[Perfil principal],MATCH(L23,tblEquipo[ID técnico],0)),""))</f>
        <v/>
      </c>
      <c r="O23" s="15">
        <f>IF(OR(A23="",B23="",C23="",L23=""),"",IF(COUNTIFS(tblDisponibilidad[ID técnico],L23,tblDisponibilidad[Fecha],B23,tblDisponibilidad[Turno],C23,tblDisponibilidad[Estado de disponibilidad],"Disponible")&gt;0,"Sí","No"))</f>
        <v/>
      </c>
      <c r="P23" s="15">
        <f>IF(L23="","",IF(N23=H23,"Sí","No"))</f>
        <v/>
      </c>
      <c r="Q23" s="15">
        <f>IF(L23="","",IF(AND(IF(I23="",TRUE,IFERROR(INDEX(tblEquipo[[Cámara]:[Producción]],MATCH(L23,tblEquipo[ID técnico],0),MATCH(I23,tblEquipo[[#Headers],[Cámara]:[Producción]],0))="Sí",FALSE)),IF(J23="",TRUE,IFERROR(INDEX(tblEquipo[[Cámara]:[Producción]],MATCH(L23,tblEquipo[ID técnico],0),MATCH(J23,tblEquipo[[#Headers],[Cámara]:[Producción]],0))="Sí",FALSE))),"Sí","No"))</f>
        <v/>
      </c>
      <c r="R23" s="15">
        <f>IF(L23="","",IF(COUNTIFS(tblCobertura[ID técnico asignado],L23,tblCobertura[Fecha],B23,tblCobertura[Turno],C23)&gt;1,"Conflicto","Sin conflicto"))</f>
        <v/>
      </c>
      <c r="S23" s="15">
        <f>IF(L23="","",IFERROR(IF(COUNTIF(tblCobertura[ID técnico asignado],L23)&gt;INDEX(tblEquipo[Máximo de turnos del proyecto],MATCH(L23,tblEquipo[ID técnico],0)),"Superado","Correcto"),"Sin límite"))</f>
        <v/>
      </c>
      <c r="T23" s="15">
        <f>IF(A23="","",IF(B23="","Falta fecha",IF(OR(Resumen!$C$4="",Resumen!$C$5=""),"Revisar fechas del proyecto",IF(OR(B23&lt;Resumen!$C$4,B23&gt;Resumen!$C$5),"Fuera del proyecto","Correcta"))))</f>
        <v/>
      </c>
      <c r="U23" s="15">
        <f>IF(A23="","",IF(COUNTA(B23,C23,D23,E23,F23,G23,H23,K23)&lt;8,"Incompleta",IF(E23=D23,"Revisar horario","Completa")))</f>
        <v/>
      </c>
      <c r="V23" s="15">
        <f>IF(A23="","",IF(U23&lt;&gt;"Completa","Revisar",IF(T23&lt;&gt;"Correcta","Revisar",IF(L23="","Sin asignar",IF(AND(O23="Sí",P23="Sí",Q23="Sí",R23="Sin conflicto",OR(S23="Correcto",S23="Sin límite")),"Cubierto","Revisar")))))</f>
        <v/>
      </c>
      <c r="W23" s="12" t="n"/>
    </row>
    <row r="24">
      <c r="A24" s="12" t="n"/>
      <c r="B24" s="25" t="n"/>
      <c r="C24" s="12" t="n"/>
      <c r="D24" s="26" t="n"/>
      <c r="E24" s="26" t="n"/>
      <c r="F24" s="12" t="n"/>
      <c r="G24" s="12" t="n"/>
      <c r="H24" s="12" t="n"/>
      <c r="I24" s="12" t="n"/>
      <c r="J24" s="12" t="n"/>
      <c r="K24" s="12" t="n"/>
      <c r="L24" s="12" t="n"/>
      <c r="M24" s="15">
        <f>IF(L24="","",IFERROR(INDEX(tblEquipo[Nombre profesional],MATCH(L24,tblEquipo[ID técnico],0)),"ID no encontrado"))</f>
        <v/>
      </c>
      <c r="N24" s="15">
        <f>IF(L24="","",IFERROR(INDEX(tblEquipo[Perfil principal],MATCH(L24,tblEquipo[ID técnico],0)),""))</f>
        <v/>
      </c>
      <c r="O24" s="15">
        <f>IF(OR(A24="",B24="",C24="",L24=""),"",IF(COUNTIFS(tblDisponibilidad[ID técnico],L24,tblDisponibilidad[Fecha],B24,tblDisponibilidad[Turno],C24,tblDisponibilidad[Estado de disponibilidad],"Disponible")&gt;0,"Sí","No"))</f>
        <v/>
      </c>
      <c r="P24" s="15">
        <f>IF(L24="","",IF(N24=H24,"Sí","No"))</f>
        <v/>
      </c>
      <c r="Q24" s="15">
        <f>IF(L24="","",IF(AND(IF(I24="",TRUE,IFERROR(INDEX(tblEquipo[[Cámara]:[Producción]],MATCH(L24,tblEquipo[ID técnico],0),MATCH(I24,tblEquipo[[#Headers],[Cámara]:[Producción]],0))="Sí",FALSE)),IF(J24="",TRUE,IFERROR(INDEX(tblEquipo[[Cámara]:[Producción]],MATCH(L24,tblEquipo[ID técnico],0),MATCH(J24,tblEquipo[[#Headers],[Cámara]:[Producción]],0))="Sí",FALSE))),"Sí","No"))</f>
        <v/>
      </c>
      <c r="R24" s="15">
        <f>IF(L24="","",IF(COUNTIFS(tblCobertura[ID técnico asignado],L24,tblCobertura[Fecha],B24,tblCobertura[Turno],C24)&gt;1,"Conflicto","Sin conflicto"))</f>
        <v/>
      </c>
      <c r="S24" s="15">
        <f>IF(L24="","",IFERROR(IF(COUNTIF(tblCobertura[ID técnico asignado],L24)&gt;INDEX(tblEquipo[Máximo de turnos del proyecto],MATCH(L24,tblEquipo[ID técnico],0)),"Superado","Correcto"),"Sin límite"))</f>
        <v/>
      </c>
      <c r="T24" s="15">
        <f>IF(A24="","",IF(B24="","Falta fecha",IF(OR(Resumen!$C$4="",Resumen!$C$5=""),"Revisar fechas del proyecto",IF(OR(B24&lt;Resumen!$C$4,B24&gt;Resumen!$C$5),"Fuera del proyecto","Correcta"))))</f>
        <v/>
      </c>
      <c r="U24" s="15">
        <f>IF(A24="","",IF(COUNTA(B24,C24,D24,E24,F24,G24,H24,K24)&lt;8,"Incompleta",IF(E24=D24,"Revisar horario","Completa")))</f>
        <v/>
      </c>
      <c r="V24" s="15">
        <f>IF(A24="","",IF(U24&lt;&gt;"Completa","Revisar",IF(T24&lt;&gt;"Correcta","Revisar",IF(L24="","Sin asignar",IF(AND(O24="Sí",P24="Sí",Q24="Sí",R24="Sin conflicto",OR(S24="Correcto",S24="Sin límite")),"Cubierto","Revisar")))))</f>
        <v/>
      </c>
      <c r="W24" s="12" t="n"/>
    </row>
    <row r="25">
      <c r="A25" s="12" t="n"/>
      <c r="B25" s="25" t="n"/>
      <c r="C25" s="12" t="n"/>
      <c r="D25" s="26" t="n"/>
      <c r="E25" s="26" t="n"/>
      <c r="F25" s="12" t="n"/>
      <c r="G25" s="12" t="n"/>
      <c r="H25" s="12" t="n"/>
      <c r="I25" s="12" t="n"/>
      <c r="J25" s="12" t="n"/>
      <c r="K25" s="12" t="n"/>
      <c r="L25" s="12" t="n"/>
      <c r="M25" s="15">
        <f>IF(L25="","",IFERROR(INDEX(tblEquipo[Nombre profesional],MATCH(L25,tblEquipo[ID técnico],0)),"ID no encontrado"))</f>
        <v/>
      </c>
      <c r="N25" s="15">
        <f>IF(L25="","",IFERROR(INDEX(tblEquipo[Perfil principal],MATCH(L25,tblEquipo[ID técnico],0)),""))</f>
        <v/>
      </c>
      <c r="O25" s="15">
        <f>IF(OR(A25="",B25="",C25="",L25=""),"",IF(COUNTIFS(tblDisponibilidad[ID técnico],L25,tblDisponibilidad[Fecha],B25,tblDisponibilidad[Turno],C25,tblDisponibilidad[Estado de disponibilidad],"Disponible")&gt;0,"Sí","No"))</f>
        <v/>
      </c>
      <c r="P25" s="15">
        <f>IF(L25="","",IF(N25=H25,"Sí","No"))</f>
        <v/>
      </c>
      <c r="Q25" s="15">
        <f>IF(L25="","",IF(AND(IF(I25="",TRUE,IFERROR(INDEX(tblEquipo[[Cámara]:[Producción]],MATCH(L25,tblEquipo[ID técnico],0),MATCH(I25,tblEquipo[[#Headers],[Cámara]:[Producción]],0))="Sí",FALSE)),IF(J25="",TRUE,IFERROR(INDEX(tblEquipo[[Cámara]:[Producción]],MATCH(L25,tblEquipo[ID técnico],0),MATCH(J25,tblEquipo[[#Headers],[Cámara]:[Producción]],0))="Sí",FALSE))),"Sí","No"))</f>
        <v/>
      </c>
      <c r="R25" s="15">
        <f>IF(L25="","",IF(COUNTIFS(tblCobertura[ID técnico asignado],L25,tblCobertura[Fecha],B25,tblCobertura[Turno],C25)&gt;1,"Conflicto","Sin conflicto"))</f>
        <v/>
      </c>
      <c r="S25" s="15">
        <f>IF(L25="","",IFERROR(IF(COUNTIF(tblCobertura[ID técnico asignado],L25)&gt;INDEX(tblEquipo[Máximo de turnos del proyecto],MATCH(L25,tblEquipo[ID técnico],0)),"Superado","Correcto"),"Sin límite"))</f>
        <v/>
      </c>
      <c r="T25" s="15">
        <f>IF(A25="","",IF(B25="","Falta fecha",IF(OR(Resumen!$C$4="",Resumen!$C$5=""),"Revisar fechas del proyecto",IF(OR(B25&lt;Resumen!$C$4,B25&gt;Resumen!$C$5),"Fuera del proyecto","Correcta"))))</f>
        <v/>
      </c>
      <c r="U25" s="15">
        <f>IF(A25="","",IF(COUNTA(B25,C25,D25,E25,F25,G25,H25,K25)&lt;8,"Incompleta",IF(E25=D25,"Revisar horario","Completa")))</f>
        <v/>
      </c>
      <c r="V25" s="15">
        <f>IF(A25="","",IF(U25&lt;&gt;"Completa","Revisar",IF(T25&lt;&gt;"Correcta","Revisar",IF(L25="","Sin asignar",IF(AND(O25="Sí",P25="Sí",Q25="Sí",R25="Sin conflicto",OR(S25="Correcto",S25="Sin límite")),"Cubierto","Revisar")))))</f>
        <v/>
      </c>
      <c r="W25" s="12" t="n"/>
    </row>
    <row r="26">
      <c r="A26" s="12" t="n"/>
      <c r="B26" s="25" t="n"/>
      <c r="C26" s="12" t="n"/>
      <c r="D26" s="26" t="n"/>
      <c r="E26" s="26" t="n"/>
      <c r="F26" s="12" t="n"/>
      <c r="G26" s="12" t="n"/>
      <c r="H26" s="12" t="n"/>
      <c r="I26" s="12" t="n"/>
      <c r="J26" s="12" t="n"/>
      <c r="K26" s="12" t="n"/>
      <c r="L26" s="12" t="n"/>
      <c r="M26" s="15">
        <f>IF(L26="","",IFERROR(INDEX(tblEquipo[Nombre profesional],MATCH(L26,tblEquipo[ID técnico],0)),"ID no encontrado"))</f>
        <v/>
      </c>
      <c r="N26" s="15">
        <f>IF(L26="","",IFERROR(INDEX(tblEquipo[Perfil principal],MATCH(L26,tblEquipo[ID técnico],0)),""))</f>
        <v/>
      </c>
      <c r="O26" s="15">
        <f>IF(OR(A26="",B26="",C26="",L26=""),"",IF(COUNTIFS(tblDisponibilidad[ID técnico],L26,tblDisponibilidad[Fecha],B26,tblDisponibilidad[Turno],C26,tblDisponibilidad[Estado de disponibilidad],"Disponible")&gt;0,"Sí","No"))</f>
        <v/>
      </c>
      <c r="P26" s="15">
        <f>IF(L26="","",IF(N26=H26,"Sí","No"))</f>
        <v/>
      </c>
      <c r="Q26" s="15">
        <f>IF(L26="","",IF(AND(IF(I26="",TRUE,IFERROR(INDEX(tblEquipo[[Cámara]:[Producción]],MATCH(L26,tblEquipo[ID técnico],0),MATCH(I26,tblEquipo[[#Headers],[Cámara]:[Producción]],0))="Sí",FALSE)),IF(J26="",TRUE,IFERROR(INDEX(tblEquipo[[Cámara]:[Producción]],MATCH(L26,tblEquipo[ID técnico],0),MATCH(J26,tblEquipo[[#Headers],[Cámara]:[Producción]],0))="Sí",FALSE))),"Sí","No"))</f>
        <v/>
      </c>
      <c r="R26" s="15">
        <f>IF(L26="","",IF(COUNTIFS(tblCobertura[ID técnico asignado],L26,tblCobertura[Fecha],B26,tblCobertura[Turno],C26)&gt;1,"Conflicto","Sin conflicto"))</f>
        <v/>
      </c>
      <c r="S26" s="15">
        <f>IF(L26="","",IFERROR(IF(COUNTIF(tblCobertura[ID técnico asignado],L26)&gt;INDEX(tblEquipo[Máximo de turnos del proyecto],MATCH(L26,tblEquipo[ID técnico],0)),"Superado","Correcto"),"Sin límite"))</f>
        <v/>
      </c>
      <c r="T26" s="15">
        <f>IF(A26="","",IF(B26="","Falta fecha",IF(OR(Resumen!$C$4="",Resumen!$C$5=""),"Revisar fechas del proyecto",IF(OR(B26&lt;Resumen!$C$4,B26&gt;Resumen!$C$5),"Fuera del proyecto","Correcta"))))</f>
        <v/>
      </c>
      <c r="U26" s="15">
        <f>IF(A26="","",IF(COUNTA(B26,C26,D26,E26,F26,G26,H26,K26)&lt;8,"Incompleta",IF(E26=D26,"Revisar horario","Completa")))</f>
        <v/>
      </c>
      <c r="V26" s="15">
        <f>IF(A26="","",IF(U26&lt;&gt;"Completa","Revisar",IF(T26&lt;&gt;"Correcta","Revisar",IF(L26="","Sin asignar",IF(AND(O26="Sí",P26="Sí",Q26="Sí",R26="Sin conflicto",OR(S26="Correcto",S26="Sin límite")),"Cubierto","Revisar")))))</f>
        <v/>
      </c>
      <c r="W26" s="12" t="n"/>
    </row>
    <row r="27">
      <c r="A27" s="12" t="n"/>
      <c r="B27" s="25" t="n"/>
      <c r="C27" s="12" t="n"/>
      <c r="D27" s="26" t="n"/>
      <c r="E27" s="26" t="n"/>
      <c r="F27" s="12" t="n"/>
      <c r="G27" s="12" t="n"/>
      <c r="H27" s="12" t="n"/>
      <c r="I27" s="12" t="n"/>
      <c r="J27" s="12" t="n"/>
      <c r="K27" s="12" t="n"/>
      <c r="L27" s="12" t="n"/>
      <c r="M27" s="15">
        <f>IF(L27="","",IFERROR(INDEX(tblEquipo[Nombre profesional],MATCH(L27,tblEquipo[ID técnico],0)),"ID no encontrado"))</f>
        <v/>
      </c>
      <c r="N27" s="15">
        <f>IF(L27="","",IFERROR(INDEX(tblEquipo[Perfil principal],MATCH(L27,tblEquipo[ID técnico],0)),""))</f>
        <v/>
      </c>
      <c r="O27" s="15">
        <f>IF(OR(A27="",B27="",C27="",L27=""),"",IF(COUNTIFS(tblDisponibilidad[ID técnico],L27,tblDisponibilidad[Fecha],B27,tblDisponibilidad[Turno],C27,tblDisponibilidad[Estado de disponibilidad],"Disponible")&gt;0,"Sí","No"))</f>
        <v/>
      </c>
      <c r="P27" s="15">
        <f>IF(L27="","",IF(N27=H27,"Sí","No"))</f>
        <v/>
      </c>
      <c r="Q27" s="15">
        <f>IF(L27="","",IF(AND(IF(I27="",TRUE,IFERROR(INDEX(tblEquipo[[Cámara]:[Producción]],MATCH(L27,tblEquipo[ID técnico],0),MATCH(I27,tblEquipo[[#Headers],[Cámara]:[Producción]],0))="Sí",FALSE)),IF(J27="",TRUE,IFERROR(INDEX(tblEquipo[[Cámara]:[Producción]],MATCH(L27,tblEquipo[ID técnico],0),MATCH(J27,tblEquipo[[#Headers],[Cámara]:[Producción]],0))="Sí",FALSE))),"Sí","No"))</f>
        <v/>
      </c>
      <c r="R27" s="15">
        <f>IF(L27="","",IF(COUNTIFS(tblCobertura[ID técnico asignado],L27,tblCobertura[Fecha],B27,tblCobertura[Turno],C27)&gt;1,"Conflicto","Sin conflicto"))</f>
        <v/>
      </c>
      <c r="S27" s="15">
        <f>IF(L27="","",IFERROR(IF(COUNTIF(tblCobertura[ID técnico asignado],L27)&gt;INDEX(tblEquipo[Máximo de turnos del proyecto],MATCH(L27,tblEquipo[ID técnico],0)),"Superado","Correcto"),"Sin límite"))</f>
        <v/>
      </c>
      <c r="T27" s="15">
        <f>IF(A27="","",IF(B27="","Falta fecha",IF(OR(Resumen!$C$4="",Resumen!$C$5=""),"Revisar fechas del proyecto",IF(OR(B27&lt;Resumen!$C$4,B27&gt;Resumen!$C$5),"Fuera del proyecto","Correcta"))))</f>
        <v/>
      </c>
      <c r="U27" s="15">
        <f>IF(A27="","",IF(COUNTA(B27,C27,D27,E27,F27,G27,H27,K27)&lt;8,"Incompleta",IF(E27=D27,"Revisar horario","Completa")))</f>
        <v/>
      </c>
      <c r="V27" s="15">
        <f>IF(A27="","",IF(U27&lt;&gt;"Completa","Revisar",IF(T27&lt;&gt;"Correcta","Revisar",IF(L27="","Sin asignar",IF(AND(O27="Sí",P27="Sí",Q27="Sí",R27="Sin conflicto",OR(S27="Correcto",S27="Sin límite")),"Cubierto","Revisar")))))</f>
        <v/>
      </c>
      <c r="W27" s="12" t="n"/>
    </row>
    <row r="28">
      <c r="A28" s="12" t="n"/>
      <c r="B28" s="25" t="n"/>
      <c r="C28" s="12" t="n"/>
      <c r="D28" s="26" t="n"/>
      <c r="E28" s="26" t="n"/>
      <c r="F28" s="12" t="n"/>
      <c r="G28" s="12" t="n"/>
      <c r="H28" s="12" t="n"/>
      <c r="I28" s="12" t="n"/>
      <c r="J28" s="12" t="n"/>
      <c r="K28" s="12" t="n"/>
      <c r="L28" s="12" t="n"/>
      <c r="M28" s="15">
        <f>IF(L28="","",IFERROR(INDEX(tblEquipo[Nombre profesional],MATCH(L28,tblEquipo[ID técnico],0)),"ID no encontrado"))</f>
        <v/>
      </c>
      <c r="N28" s="15">
        <f>IF(L28="","",IFERROR(INDEX(tblEquipo[Perfil principal],MATCH(L28,tblEquipo[ID técnico],0)),""))</f>
        <v/>
      </c>
      <c r="O28" s="15">
        <f>IF(OR(A28="",B28="",C28="",L28=""),"",IF(COUNTIFS(tblDisponibilidad[ID técnico],L28,tblDisponibilidad[Fecha],B28,tblDisponibilidad[Turno],C28,tblDisponibilidad[Estado de disponibilidad],"Disponible")&gt;0,"Sí","No"))</f>
        <v/>
      </c>
      <c r="P28" s="15">
        <f>IF(L28="","",IF(N28=H28,"Sí","No"))</f>
        <v/>
      </c>
      <c r="Q28" s="15">
        <f>IF(L28="","",IF(AND(IF(I28="",TRUE,IFERROR(INDEX(tblEquipo[[Cámara]:[Producción]],MATCH(L28,tblEquipo[ID técnico],0),MATCH(I28,tblEquipo[[#Headers],[Cámara]:[Producción]],0))="Sí",FALSE)),IF(J28="",TRUE,IFERROR(INDEX(tblEquipo[[Cámara]:[Producción]],MATCH(L28,tblEquipo[ID técnico],0),MATCH(J28,tblEquipo[[#Headers],[Cámara]:[Producción]],0))="Sí",FALSE))),"Sí","No"))</f>
        <v/>
      </c>
      <c r="R28" s="15">
        <f>IF(L28="","",IF(COUNTIFS(tblCobertura[ID técnico asignado],L28,tblCobertura[Fecha],B28,tblCobertura[Turno],C28)&gt;1,"Conflicto","Sin conflicto"))</f>
        <v/>
      </c>
      <c r="S28" s="15">
        <f>IF(L28="","",IFERROR(IF(COUNTIF(tblCobertura[ID técnico asignado],L28)&gt;INDEX(tblEquipo[Máximo de turnos del proyecto],MATCH(L28,tblEquipo[ID técnico],0)),"Superado","Correcto"),"Sin límite"))</f>
        <v/>
      </c>
      <c r="T28" s="15">
        <f>IF(A28="","",IF(B28="","Falta fecha",IF(OR(Resumen!$C$4="",Resumen!$C$5=""),"Revisar fechas del proyecto",IF(OR(B28&lt;Resumen!$C$4,B28&gt;Resumen!$C$5),"Fuera del proyecto","Correcta"))))</f>
        <v/>
      </c>
      <c r="U28" s="15">
        <f>IF(A28="","",IF(COUNTA(B28,C28,D28,E28,F28,G28,H28,K28)&lt;8,"Incompleta",IF(E28=D28,"Revisar horario","Completa")))</f>
        <v/>
      </c>
      <c r="V28" s="15">
        <f>IF(A28="","",IF(U28&lt;&gt;"Completa","Revisar",IF(T28&lt;&gt;"Correcta","Revisar",IF(L28="","Sin asignar",IF(AND(O28="Sí",P28="Sí",Q28="Sí",R28="Sin conflicto",OR(S28="Correcto",S28="Sin límite")),"Cubierto","Revisar")))))</f>
        <v/>
      </c>
      <c r="W28" s="12" t="n"/>
    </row>
    <row r="29">
      <c r="A29" s="12" t="n"/>
      <c r="B29" s="25" t="n"/>
      <c r="C29" s="12" t="n"/>
      <c r="D29" s="26" t="n"/>
      <c r="E29" s="26" t="n"/>
      <c r="F29" s="12" t="n"/>
      <c r="G29" s="12" t="n"/>
      <c r="H29" s="12" t="n"/>
      <c r="I29" s="12" t="n"/>
      <c r="J29" s="12" t="n"/>
      <c r="K29" s="12" t="n"/>
      <c r="L29" s="12" t="n"/>
      <c r="M29" s="15">
        <f>IF(L29="","",IFERROR(INDEX(tblEquipo[Nombre profesional],MATCH(L29,tblEquipo[ID técnico],0)),"ID no encontrado"))</f>
        <v/>
      </c>
      <c r="N29" s="15">
        <f>IF(L29="","",IFERROR(INDEX(tblEquipo[Perfil principal],MATCH(L29,tblEquipo[ID técnico],0)),""))</f>
        <v/>
      </c>
      <c r="O29" s="15">
        <f>IF(OR(A29="",B29="",C29="",L29=""),"",IF(COUNTIFS(tblDisponibilidad[ID técnico],L29,tblDisponibilidad[Fecha],B29,tblDisponibilidad[Turno],C29,tblDisponibilidad[Estado de disponibilidad],"Disponible")&gt;0,"Sí","No"))</f>
        <v/>
      </c>
      <c r="P29" s="15">
        <f>IF(L29="","",IF(N29=H29,"Sí","No"))</f>
        <v/>
      </c>
      <c r="Q29" s="15">
        <f>IF(L29="","",IF(AND(IF(I29="",TRUE,IFERROR(INDEX(tblEquipo[[Cámara]:[Producción]],MATCH(L29,tblEquipo[ID técnico],0),MATCH(I29,tblEquipo[[#Headers],[Cámara]:[Producción]],0))="Sí",FALSE)),IF(J29="",TRUE,IFERROR(INDEX(tblEquipo[[Cámara]:[Producción]],MATCH(L29,tblEquipo[ID técnico],0),MATCH(J29,tblEquipo[[#Headers],[Cámara]:[Producción]],0))="Sí",FALSE))),"Sí","No"))</f>
        <v/>
      </c>
      <c r="R29" s="15">
        <f>IF(L29="","",IF(COUNTIFS(tblCobertura[ID técnico asignado],L29,tblCobertura[Fecha],B29,tblCobertura[Turno],C29)&gt;1,"Conflicto","Sin conflicto"))</f>
        <v/>
      </c>
      <c r="S29" s="15">
        <f>IF(L29="","",IFERROR(IF(COUNTIF(tblCobertura[ID técnico asignado],L29)&gt;INDEX(tblEquipo[Máximo de turnos del proyecto],MATCH(L29,tblEquipo[ID técnico],0)),"Superado","Correcto"),"Sin límite"))</f>
        <v/>
      </c>
      <c r="T29" s="15">
        <f>IF(A29="","",IF(B29="","Falta fecha",IF(OR(Resumen!$C$4="",Resumen!$C$5=""),"Revisar fechas del proyecto",IF(OR(B29&lt;Resumen!$C$4,B29&gt;Resumen!$C$5),"Fuera del proyecto","Correcta"))))</f>
        <v/>
      </c>
      <c r="U29" s="15">
        <f>IF(A29="","",IF(COUNTA(B29,C29,D29,E29,F29,G29,H29,K29)&lt;8,"Incompleta",IF(E29=D29,"Revisar horario","Completa")))</f>
        <v/>
      </c>
      <c r="V29" s="15">
        <f>IF(A29="","",IF(U29&lt;&gt;"Completa","Revisar",IF(T29&lt;&gt;"Correcta","Revisar",IF(L29="","Sin asignar",IF(AND(O29="Sí",P29="Sí",Q29="Sí",R29="Sin conflicto",OR(S29="Correcto",S29="Sin límite")),"Cubierto","Revisar")))))</f>
        <v/>
      </c>
      <c r="W29" s="12" t="n"/>
    </row>
    <row r="30">
      <c r="A30" s="12" t="n"/>
      <c r="B30" s="25" t="n"/>
      <c r="C30" s="12" t="n"/>
      <c r="D30" s="26" t="n"/>
      <c r="E30" s="26" t="n"/>
      <c r="F30" s="12" t="n"/>
      <c r="G30" s="12" t="n"/>
      <c r="H30" s="12" t="n"/>
      <c r="I30" s="12" t="n"/>
      <c r="J30" s="12" t="n"/>
      <c r="K30" s="12" t="n"/>
      <c r="L30" s="12" t="n"/>
      <c r="M30" s="15">
        <f>IF(L30="","",IFERROR(INDEX(tblEquipo[Nombre profesional],MATCH(L30,tblEquipo[ID técnico],0)),"ID no encontrado"))</f>
        <v/>
      </c>
      <c r="N30" s="15">
        <f>IF(L30="","",IFERROR(INDEX(tblEquipo[Perfil principal],MATCH(L30,tblEquipo[ID técnico],0)),""))</f>
        <v/>
      </c>
      <c r="O30" s="15">
        <f>IF(OR(A30="",B30="",C30="",L30=""),"",IF(COUNTIFS(tblDisponibilidad[ID técnico],L30,tblDisponibilidad[Fecha],B30,tblDisponibilidad[Turno],C30,tblDisponibilidad[Estado de disponibilidad],"Disponible")&gt;0,"Sí","No"))</f>
        <v/>
      </c>
      <c r="P30" s="15">
        <f>IF(L30="","",IF(N30=H30,"Sí","No"))</f>
        <v/>
      </c>
      <c r="Q30" s="15">
        <f>IF(L30="","",IF(AND(IF(I30="",TRUE,IFERROR(INDEX(tblEquipo[[Cámara]:[Producción]],MATCH(L30,tblEquipo[ID técnico],0),MATCH(I30,tblEquipo[[#Headers],[Cámara]:[Producción]],0))="Sí",FALSE)),IF(J30="",TRUE,IFERROR(INDEX(tblEquipo[[Cámara]:[Producción]],MATCH(L30,tblEquipo[ID técnico],0),MATCH(J30,tblEquipo[[#Headers],[Cámara]:[Producción]],0))="Sí",FALSE))),"Sí","No"))</f>
        <v/>
      </c>
      <c r="R30" s="15">
        <f>IF(L30="","",IF(COUNTIFS(tblCobertura[ID técnico asignado],L30,tblCobertura[Fecha],B30,tblCobertura[Turno],C30)&gt;1,"Conflicto","Sin conflicto"))</f>
        <v/>
      </c>
      <c r="S30" s="15">
        <f>IF(L30="","",IFERROR(IF(COUNTIF(tblCobertura[ID técnico asignado],L30)&gt;INDEX(tblEquipo[Máximo de turnos del proyecto],MATCH(L30,tblEquipo[ID técnico],0)),"Superado","Correcto"),"Sin límite"))</f>
        <v/>
      </c>
      <c r="T30" s="15">
        <f>IF(A30="","",IF(B30="","Falta fecha",IF(OR(Resumen!$C$4="",Resumen!$C$5=""),"Revisar fechas del proyecto",IF(OR(B30&lt;Resumen!$C$4,B30&gt;Resumen!$C$5),"Fuera del proyecto","Correcta"))))</f>
        <v/>
      </c>
      <c r="U30" s="15">
        <f>IF(A30="","",IF(COUNTA(B30,C30,D30,E30,F30,G30,H30,K30)&lt;8,"Incompleta",IF(E30=D30,"Revisar horario","Completa")))</f>
        <v/>
      </c>
      <c r="V30" s="15">
        <f>IF(A30="","",IF(U30&lt;&gt;"Completa","Revisar",IF(T30&lt;&gt;"Correcta","Revisar",IF(L30="","Sin asignar",IF(AND(O30="Sí",P30="Sí",Q30="Sí",R30="Sin conflicto",OR(S30="Correcto",S30="Sin límite")),"Cubierto","Revisar")))))</f>
        <v/>
      </c>
      <c r="W30" s="12" t="n"/>
    </row>
    <row r="31">
      <c r="A31" s="12" t="n"/>
      <c r="B31" s="25" t="n"/>
      <c r="C31" s="12" t="n"/>
      <c r="D31" s="26" t="n"/>
      <c r="E31" s="26" t="n"/>
      <c r="F31" s="12" t="n"/>
      <c r="G31" s="12" t="n"/>
      <c r="H31" s="12" t="n"/>
      <c r="I31" s="12" t="n"/>
      <c r="J31" s="12" t="n"/>
      <c r="K31" s="12" t="n"/>
      <c r="L31" s="12" t="n"/>
      <c r="M31" s="15">
        <f>IF(L31="","",IFERROR(INDEX(tblEquipo[Nombre profesional],MATCH(L31,tblEquipo[ID técnico],0)),"ID no encontrado"))</f>
        <v/>
      </c>
      <c r="N31" s="15">
        <f>IF(L31="","",IFERROR(INDEX(tblEquipo[Perfil principal],MATCH(L31,tblEquipo[ID técnico],0)),""))</f>
        <v/>
      </c>
      <c r="O31" s="15">
        <f>IF(OR(A31="",B31="",C31="",L31=""),"",IF(COUNTIFS(tblDisponibilidad[ID técnico],L31,tblDisponibilidad[Fecha],B31,tblDisponibilidad[Turno],C31,tblDisponibilidad[Estado de disponibilidad],"Disponible")&gt;0,"Sí","No"))</f>
        <v/>
      </c>
      <c r="P31" s="15">
        <f>IF(L31="","",IF(N31=H31,"Sí","No"))</f>
        <v/>
      </c>
      <c r="Q31" s="15">
        <f>IF(L31="","",IF(AND(IF(I31="",TRUE,IFERROR(INDEX(tblEquipo[[Cámara]:[Producción]],MATCH(L31,tblEquipo[ID técnico],0),MATCH(I31,tblEquipo[[#Headers],[Cámara]:[Producción]],0))="Sí",FALSE)),IF(J31="",TRUE,IFERROR(INDEX(tblEquipo[[Cámara]:[Producción]],MATCH(L31,tblEquipo[ID técnico],0),MATCH(J31,tblEquipo[[#Headers],[Cámara]:[Producción]],0))="Sí",FALSE))),"Sí","No"))</f>
        <v/>
      </c>
      <c r="R31" s="15">
        <f>IF(L31="","",IF(COUNTIFS(tblCobertura[ID técnico asignado],L31,tblCobertura[Fecha],B31,tblCobertura[Turno],C31)&gt;1,"Conflicto","Sin conflicto"))</f>
        <v/>
      </c>
      <c r="S31" s="15">
        <f>IF(L31="","",IFERROR(IF(COUNTIF(tblCobertura[ID técnico asignado],L31)&gt;INDEX(tblEquipo[Máximo de turnos del proyecto],MATCH(L31,tblEquipo[ID técnico],0)),"Superado","Correcto"),"Sin límite"))</f>
        <v/>
      </c>
      <c r="T31" s="15">
        <f>IF(A31="","",IF(B31="","Falta fecha",IF(OR(Resumen!$C$4="",Resumen!$C$5=""),"Revisar fechas del proyecto",IF(OR(B31&lt;Resumen!$C$4,B31&gt;Resumen!$C$5),"Fuera del proyecto","Correcta"))))</f>
        <v/>
      </c>
      <c r="U31" s="15">
        <f>IF(A31="","",IF(COUNTA(B31,C31,D31,E31,F31,G31,H31,K31)&lt;8,"Incompleta",IF(E31=D31,"Revisar horario","Completa")))</f>
        <v/>
      </c>
      <c r="V31" s="15">
        <f>IF(A31="","",IF(U31&lt;&gt;"Completa","Revisar",IF(T31&lt;&gt;"Correcta","Revisar",IF(L31="","Sin asignar",IF(AND(O31="Sí",P31="Sí",Q31="Sí",R31="Sin conflicto",OR(S31="Correcto",S31="Sin límite")),"Cubierto","Revisar")))))</f>
        <v/>
      </c>
      <c r="W31" s="12" t="n"/>
    </row>
    <row r="32">
      <c r="A32" s="12" t="n"/>
      <c r="B32" s="25" t="n"/>
      <c r="C32" s="12" t="n"/>
      <c r="D32" s="26" t="n"/>
      <c r="E32" s="26" t="n"/>
      <c r="F32" s="12" t="n"/>
      <c r="G32" s="12" t="n"/>
      <c r="H32" s="12" t="n"/>
      <c r="I32" s="12" t="n"/>
      <c r="J32" s="12" t="n"/>
      <c r="K32" s="12" t="n"/>
      <c r="L32" s="12" t="n"/>
      <c r="M32" s="15">
        <f>IF(L32="","",IFERROR(INDEX(tblEquipo[Nombre profesional],MATCH(L32,tblEquipo[ID técnico],0)),"ID no encontrado"))</f>
        <v/>
      </c>
      <c r="N32" s="15">
        <f>IF(L32="","",IFERROR(INDEX(tblEquipo[Perfil principal],MATCH(L32,tblEquipo[ID técnico],0)),""))</f>
        <v/>
      </c>
      <c r="O32" s="15">
        <f>IF(OR(A32="",B32="",C32="",L32=""),"",IF(COUNTIFS(tblDisponibilidad[ID técnico],L32,tblDisponibilidad[Fecha],B32,tblDisponibilidad[Turno],C32,tblDisponibilidad[Estado de disponibilidad],"Disponible")&gt;0,"Sí","No"))</f>
        <v/>
      </c>
      <c r="P32" s="15">
        <f>IF(L32="","",IF(N32=H32,"Sí","No"))</f>
        <v/>
      </c>
      <c r="Q32" s="15">
        <f>IF(L32="","",IF(AND(IF(I32="",TRUE,IFERROR(INDEX(tblEquipo[[Cámara]:[Producción]],MATCH(L32,tblEquipo[ID técnico],0),MATCH(I32,tblEquipo[[#Headers],[Cámara]:[Producción]],0))="Sí",FALSE)),IF(J32="",TRUE,IFERROR(INDEX(tblEquipo[[Cámara]:[Producción]],MATCH(L32,tblEquipo[ID técnico],0),MATCH(J32,tblEquipo[[#Headers],[Cámara]:[Producción]],0))="Sí",FALSE))),"Sí","No"))</f>
        <v/>
      </c>
      <c r="R32" s="15">
        <f>IF(L32="","",IF(COUNTIFS(tblCobertura[ID técnico asignado],L32,tblCobertura[Fecha],B32,tblCobertura[Turno],C32)&gt;1,"Conflicto","Sin conflicto"))</f>
        <v/>
      </c>
      <c r="S32" s="15">
        <f>IF(L32="","",IFERROR(IF(COUNTIF(tblCobertura[ID técnico asignado],L32)&gt;INDEX(tblEquipo[Máximo de turnos del proyecto],MATCH(L32,tblEquipo[ID técnico],0)),"Superado","Correcto"),"Sin límite"))</f>
        <v/>
      </c>
      <c r="T32" s="15">
        <f>IF(A32="","",IF(B32="","Falta fecha",IF(OR(Resumen!$C$4="",Resumen!$C$5=""),"Revisar fechas del proyecto",IF(OR(B32&lt;Resumen!$C$4,B32&gt;Resumen!$C$5),"Fuera del proyecto","Correcta"))))</f>
        <v/>
      </c>
      <c r="U32" s="15">
        <f>IF(A32="","",IF(COUNTA(B32,C32,D32,E32,F32,G32,H32,K32)&lt;8,"Incompleta",IF(E32=D32,"Revisar horario","Completa")))</f>
        <v/>
      </c>
      <c r="V32" s="15">
        <f>IF(A32="","",IF(U32&lt;&gt;"Completa","Revisar",IF(T32&lt;&gt;"Correcta","Revisar",IF(L32="","Sin asignar",IF(AND(O32="Sí",P32="Sí",Q32="Sí",R32="Sin conflicto",OR(S32="Correcto",S32="Sin límite")),"Cubierto","Revisar")))))</f>
        <v/>
      </c>
      <c r="W32" s="12" t="n"/>
    </row>
    <row r="33">
      <c r="A33" s="12" t="n"/>
      <c r="B33" s="25" t="n"/>
      <c r="C33" s="12" t="n"/>
      <c r="D33" s="26" t="n"/>
      <c r="E33" s="26" t="n"/>
      <c r="F33" s="12" t="n"/>
      <c r="G33" s="12" t="n"/>
      <c r="H33" s="12" t="n"/>
      <c r="I33" s="12" t="n"/>
      <c r="J33" s="12" t="n"/>
      <c r="K33" s="12" t="n"/>
      <c r="L33" s="12" t="n"/>
      <c r="M33" s="15">
        <f>IF(L33="","",IFERROR(INDEX(tblEquipo[Nombre profesional],MATCH(L33,tblEquipo[ID técnico],0)),"ID no encontrado"))</f>
        <v/>
      </c>
      <c r="N33" s="15">
        <f>IF(L33="","",IFERROR(INDEX(tblEquipo[Perfil principal],MATCH(L33,tblEquipo[ID técnico],0)),""))</f>
        <v/>
      </c>
      <c r="O33" s="15">
        <f>IF(OR(A33="",B33="",C33="",L33=""),"",IF(COUNTIFS(tblDisponibilidad[ID técnico],L33,tblDisponibilidad[Fecha],B33,tblDisponibilidad[Turno],C33,tblDisponibilidad[Estado de disponibilidad],"Disponible")&gt;0,"Sí","No"))</f>
        <v/>
      </c>
      <c r="P33" s="15">
        <f>IF(L33="","",IF(N33=H33,"Sí","No"))</f>
        <v/>
      </c>
      <c r="Q33" s="15">
        <f>IF(L33="","",IF(AND(IF(I33="",TRUE,IFERROR(INDEX(tblEquipo[[Cámara]:[Producción]],MATCH(L33,tblEquipo[ID técnico],0),MATCH(I33,tblEquipo[[#Headers],[Cámara]:[Producción]],0))="Sí",FALSE)),IF(J33="",TRUE,IFERROR(INDEX(tblEquipo[[Cámara]:[Producción]],MATCH(L33,tblEquipo[ID técnico],0),MATCH(J33,tblEquipo[[#Headers],[Cámara]:[Producción]],0))="Sí",FALSE))),"Sí","No"))</f>
        <v/>
      </c>
      <c r="R33" s="15">
        <f>IF(L33="","",IF(COUNTIFS(tblCobertura[ID técnico asignado],L33,tblCobertura[Fecha],B33,tblCobertura[Turno],C33)&gt;1,"Conflicto","Sin conflicto"))</f>
        <v/>
      </c>
      <c r="S33" s="15">
        <f>IF(L33="","",IFERROR(IF(COUNTIF(tblCobertura[ID técnico asignado],L33)&gt;INDEX(tblEquipo[Máximo de turnos del proyecto],MATCH(L33,tblEquipo[ID técnico],0)),"Superado","Correcto"),"Sin límite"))</f>
        <v/>
      </c>
      <c r="T33" s="15">
        <f>IF(A33="","",IF(B33="","Falta fecha",IF(OR(Resumen!$C$4="",Resumen!$C$5=""),"Revisar fechas del proyecto",IF(OR(B33&lt;Resumen!$C$4,B33&gt;Resumen!$C$5),"Fuera del proyecto","Correcta"))))</f>
        <v/>
      </c>
      <c r="U33" s="15">
        <f>IF(A33="","",IF(COUNTA(B33,C33,D33,E33,F33,G33,H33,K33)&lt;8,"Incompleta",IF(E33=D33,"Revisar horario","Completa")))</f>
        <v/>
      </c>
      <c r="V33" s="15">
        <f>IF(A33="","",IF(U33&lt;&gt;"Completa","Revisar",IF(T33&lt;&gt;"Correcta","Revisar",IF(L33="","Sin asignar",IF(AND(O33="Sí",P33="Sí",Q33="Sí",R33="Sin conflicto",OR(S33="Correcto",S33="Sin límite")),"Cubierto","Revisar")))))</f>
        <v/>
      </c>
      <c r="W33" s="12" t="n"/>
    </row>
    <row r="34">
      <c r="A34" s="12" t="n"/>
      <c r="B34" s="25" t="n"/>
      <c r="C34" s="12" t="n"/>
      <c r="D34" s="26" t="n"/>
      <c r="E34" s="26" t="n"/>
      <c r="F34" s="12" t="n"/>
      <c r="G34" s="12" t="n"/>
      <c r="H34" s="12" t="n"/>
      <c r="I34" s="12" t="n"/>
      <c r="J34" s="12" t="n"/>
      <c r="K34" s="12" t="n"/>
      <c r="L34" s="12" t="n"/>
      <c r="M34" s="15">
        <f>IF(L34="","",IFERROR(INDEX(tblEquipo[Nombre profesional],MATCH(L34,tblEquipo[ID técnico],0)),"ID no encontrado"))</f>
        <v/>
      </c>
      <c r="N34" s="15">
        <f>IF(L34="","",IFERROR(INDEX(tblEquipo[Perfil principal],MATCH(L34,tblEquipo[ID técnico],0)),""))</f>
        <v/>
      </c>
      <c r="O34" s="15">
        <f>IF(OR(A34="",B34="",C34="",L34=""),"",IF(COUNTIFS(tblDisponibilidad[ID técnico],L34,tblDisponibilidad[Fecha],B34,tblDisponibilidad[Turno],C34,tblDisponibilidad[Estado de disponibilidad],"Disponible")&gt;0,"Sí","No"))</f>
        <v/>
      </c>
      <c r="P34" s="15">
        <f>IF(L34="","",IF(N34=H34,"Sí","No"))</f>
        <v/>
      </c>
      <c r="Q34" s="15">
        <f>IF(L34="","",IF(AND(IF(I34="",TRUE,IFERROR(INDEX(tblEquipo[[Cámara]:[Producción]],MATCH(L34,tblEquipo[ID técnico],0),MATCH(I34,tblEquipo[[#Headers],[Cámara]:[Producción]],0))="Sí",FALSE)),IF(J34="",TRUE,IFERROR(INDEX(tblEquipo[[Cámara]:[Producción]],MATCH(L34,tblEquipo[ID técnico],0),MATCH(J34,tblEquipo[[#Headers],[Cámara]:[Producción]],0))="Sí",FALSE))),"Sí","No"))</f>
        <v/>
      </c>
      <c r="R34" s="15">
        <f>IF(L34="","",IF(COUNTIFS(tblCobertura[ID técnico asignado],L34,tblCobertura[Fecha],B34,tblCobertura[Turno],C34)&gt;1,"Conflicto","Sin conflicto"))</f>
        <v/>
      </c>
      <c r="S34" s="15">
        <f>IF(L34="","",IFERROR(IF(COUNTIF(tblCobertura[ID técnico asignado],L34)&gt;INDEX(tblEquipo[Máximo de turnos del proyecto],MATCH(L34,tblEquipo[ID técnico],0)),"Superado","Correcto"),"Sin límite"))</f>
        <v/>
      </c>
      <c r="T34" s="15">
        <f>IF(A34="","",IF(B34="","Falta fecha",IF(OR(Resumen!$C$4="",Resumen!$C$5=""),"Revisar fechas del proyecto",IF(OR(B34&lt;Resumen!$C$4,B34&gt;Resumen!$C$5),"Fuera del proyecto","Correcta"))))</f>
        <v/>
      </c>
      <c r="U34" s="15">
        <f>IF(A34="","",IF(COUNTA(B34,C34,D34,E34,F34,G34,H34,K34)&lt;8,"Incompleta",IF(E34=D34,"Revisar horario","Completa")))</f>
        <v/>
      </c>
      <c r="V34" s="15">
        <f>IF(A34="","",IF(U34&lt;&gt;"Completa","Revisar",IF(T34&lt;&gt;"Correcta","Revisar",IF(L34="","Sin asignar",IF(AND(O34="Sí",P34="Sí",Q34="Sí",R34="Sin conflicto",OR(S34="Correcto",S34="Sin límite")),"Cubierto","Revisar")))))</f>
        <v/>
      </c>
      <c r="W34" s="12" t="n"/>
    </row>
    <row r="35">
      <c r="A35" s="12" t="n"/>
      <c r="B35" s="25" t="n"/>
      <c r="C35" s="12" t="n"/>
      <c r="D35" s="26" t="n"/>
      <c r="E35" s="26" t="n"/>
      <c r="F35" s="12" t="n"/>
      <c r="G35" s="12" t="n"/>
      <c r="H35" s="12" t="n"/>
      <c r="I35" s="12" t="n"/>
      <c r="J35" s="12" t="n"/>
      <c r="K35" s="12" t="n"/>
      <c r="L35" s="12" t="n"/>
      <c r="M35" s="15">
        <f>IF(L35="","",IFERROR(INDEX(tblEquipo[Nombre profesional],MATCH(L35,tblEquipo[ID técnico],0)),"ID no encontrado"))</f>
        <v/>
      </c>
      <c r="N35" s="15">
        <f>IF(L35="","",IFERROR(INDEX(tblEquipo[Perfil principal],MATCH(L35,tblEquipo[ID técnico],0)),""))</f>
        <v/>
      </c>
      <c r="O35" s="15">
        <f>IF(OR(A35="",B35="",C35="",L35=""),"",IF(COUNTIFS(tblDisponibilidad[ID técnico],L35,tblDisponibilidad[Fecha],B35,tblDisponibilidad[Turno],C35,tblDisponibilidad[Estado de disponibilidad],"Disponible")&gt;0,"Sí","No"))</f>
        <v/>
      </c>
      <c r="P35" s="15">
        <f>IF(L35="","",IF(N35=H35,"Sí","No"))</f>
        <v/>
      </c>
      <c r="Q35" s="15">
        <f>IF(L35="","",IF(AND(IF(I35="",TRUE,IFERROR(INDEX(tblEquipo[[Cámara]:[Producción]],MATCH(L35,tblEquipo[ID técnico],0),MATCH(I35,tblEquipo[[#Headers],[Cámara]:[Producción]],0))="Sí",FALSE)),IF(J35="",TRUE,IFERROR(INDEX(tblEquipo[[Cámara]:[Producción]],MATCH(L35,tblEquipo[ID técnico],0),MATCH(J35,tblEquipo[[#Headers],[Cámara]:[Producción]],0))="Sí",FALSE))),"Sí","No"))</f>
        <v/>
      </c>
      <c r="R35" s="15">
        <f>IF(L35="","",IF(COUNTIFS(tblCobertura[ID técnico asignado],L35,tblCobertura[Fecha],B35,tblCobertura[Turno],C35)&gt;1,"Conflicto","Sin conflicto"))</f>
        <v/>
      </c>
      <c r="S35" s="15">
        <f>IF(L35="","",IFERROR(IF(COUNTIF(tblCobertura[ID técnico asignado],L35)&gt;INDEX(tblEquipo[Máximo de turnos del proyecto],MATCH(L35,tblEquipo[ID técnico],0)),"Superado","Correcto"),"Sin límite"))</f>
        <v/>
      </c>
      <c r="T35" s="15">
        <f>IF(A35="","",IF(B35="","Falta fecha",IF(OR(Resumen!$C$4="",Resumen!$C$5=""),"Revisar fechas del proyecto",IF(OR(B35&lt;Resumen!$C$4,B35&gt;Resumen!$C$5),"Fuera del proyecto","Correcta"))))</f>
        <v/>
      </c>
      <c r="U35" s="15">
        <f>IF(A35="","",IF(COUNTA(B35,C35,D35,E35,F35,G35,H35,K35)&lt;8,"Incompleta",IF(E35=D35,"Revisar horario","Completa")))</f>
        <v/>
      </c>
      <c r="V35" s="15">
        <f>IF(A35="","",IF(U35&lt;&gt;"Completa","Revisar",IF(T35&lt;&gt;"Correcta","Revisar",IF(L35="","Sin asignar",IF(AND(O35="Sí",P35="Sí",Q35="Sí",R35="Sin conflicto",OR(S35="Correcto",S35="Sin límite")),"Cubierto","Revisar")))))</f>
        <v/>
      </c>
      <c r="W35" s="12" t="n"/>
    </row>
    <row r="36">
      <c r="A36" s="12" t="n"/>
      <c r="B36" s="25" t="n"/>
      <c r="C36" s="12" t="n"/>
      <c r="D36" s="26" t="n"/>
      <c r="E36" s="26" t="n"/>
      <c r="F36" s="12" t="n"/>
      <c r="G36" s="12" t="n"/>
      <c r="H36" s="12" t="n"/>
      <c r="I36" s="12" t="n"/>
      <c r="J36" s="12" t="n"/>
      <c r="K36" s="12" t="n"/>
      <c r="L36" s="12" t="n"/>
      <c r="M36" s="15">
        <f>IF(L36="","",IFERROR(INDEX(tblEquipo[Nombre profesional],MATCH(L36,tblEquipo[ID técnico],0)),"ID no encontrado"))</f>
        <v/>
      </c>
      <c r="N36" s="15">
        <f>IF(L36="","",IFERROR(INDEX(tblEquipo[Perfil principal],MATCH(L36,tblEquipo[ID técnico],0)),""))</f>
        <v/>
      </c>
      <c r="O36" s="15">
        <f>IF(OR(A36="",B36="",C36="",L36=""),"",IF(COUNTIFS(tblDisponibilidad[ID técnico],L36,tblDisponibilidad[Fecha],B36,tblDisponibilidad[Turno],C36,tblDisponibilidad[Estado de disponibilidad],"Disponible")&gt;0,"Sí","No"))</f>
        <v/>
      </c>
      <c r="P36" s="15">
        <f>IF(L36="","",IF(N36=H36,"Sí","No"))</f>
        <v/>
      </c>
      <c r="Q36" s="15">
        <f>IF(L36="","",IF(AND(IF(I36="",TRUE,IFERROR(INDEX(tblEquipo[[Cámara]:[Producción]],MATCH(L36,tblEquipo[ID técnico],0),MATCH(I36,tblEquipo[[#Headers],[Cámara]:[Producción]],0))="Sí",FALSE)),IF(J36="",TRUE,IFERROR(INDEX(tblEquipo[[Cámara]:[Producción]],MATCH(L36,tblEquipo[ID técnico],0),MATCH(J36,tblEquipo[[#Headers],[Cámara]:[Producción]],0))="Sí",FALSE))),"Sí","No"))</f>
        <v/>
      </c>
      <c r="R36" s="15">
        <f>IF(L36="","",IF(COUNTIFS(tblCobertura[ID técnico asignado],L36,tblCobertura[Fecha],B36,tblCobertura[Turno],C36)&gt;1,"Conflicto","Sin conflicto"))</f>
        <v/>
      </c>
      <c r="S36" s="15">
        <f>IF(L36="","",IFERROR(IF(COUNTIF(tblCobertura[ID técnico asignado],L36)&gt;INDEX(tblEquipo[Máximo de turnos del proyecto],MATCH(L36,tblEquipo[ID técnico],0)),"Superado","Correcto"),"Sin límite"))</f>
        <v/>
      </c>
      <c r="T36" s="15">
        <f>IF(A36="","",IF(B36="","Falta fecha",IF(OR(Resumen!$C$4="",Resumen!$C$5=""),"Revisar fechas del proyecto",IF(OR(B36&lt;Resumen!$C$4,B36&gt;Resumen!$C$5),"Fuera del proyecto","Correcta"))))</f>
        <v/>
      </c>
      <c r="U36" s="15">
        <f>IF(A36="","",IF(COUNTA(B36,C36,D36,E36,F36,G36,H36,K36)&lt;8,"Incompleta",IF(E36=D36,"Revisar horario","Completa")))</f>
        <v/>
      </c>
      <c r="V36" s="15">
        <f>IF(A36="","",IF(U36&lt;&gt;"Completa","Revisar",IF(T36&lt;&gt;"Correcta","Revisar",IF(L36="","Sin asignar",IF(AND(O36="Sí",P36="Sí",Q36="Sí",R36="Sin conflicto",OR(S36="Correcto",S36="Sin límite")),"Cubierto","Revisar")))))</f>
        <v/>
      </c>
      <c r="W36" s="12" t="n"/>
    </row>
    <row r="37">
      <c r="A37" s="12" t="n"/>
      <c r="B37" s="25" t="n"/>
      <c r="C37" s="12" t="n"/>
      <c r="D37" s="26" t="n"/>
      <c r="E37" s="26" t="n"/>
      <c r="F37" s="12" t="n"/>
      <c r="G37" s="12" t="n"/>
      <c r="H37" s="12" t="n"/>
      <c r="I37" s="12" t="n"/>
      <c r="J37" s="12" t="n"/>
      <c r="K37" s="12" t="n"/>
      <c r="L37" s="12" t="n"/>
      <c r="M37" s="15">
        <f>IF(L37="","",IFERROR(INDEX(tblEquipo[Nombre profesional],MATCH(L37,tblEquipo[ID técnico],0)),"ID no encontrado"))</f>
        <v/>
      </c>
      <c r="N37" s="15">
        <f>IF(L37="","",IFERROR(INDEX(tblEquipo[Perfil principal],MATCH(L37,tblEquipo[ID técnico],0)),""))</f>
        <v/>
      </c>
      <c r="O37" s="15">
        <f>IF(OR(A37="",B37="",C37="",L37=""),"",IF(COUNTIFS(tblDisponibilidad[ID técnico],L37,tblDisponibilidad[Fecha],B37,tblDisponibilidad[Turno],C37,tblDisponibilidad[Estado de disponibilidad],"Disponible")&gt;0,"Sí","No"))</f>
        <v/>
      </c>
      <c r="P37" s="15">
        <f>IF(L37="","",IF(N37=H37,"Sí","No"))</f>
        <v/>
      </c>
      <c r="Q37" s="15">
        <f>IF(L37="","",IF(AND(IF(I37="",TRUE,IFERROR(INDEX(tblEquipo[[Cámara]:[Producción]],MATCH(L37,tblEquipo[ID técnico],0),MATCH(I37,tblEquipo[[#Headers],[Cámara]:[Producción]],0))="Sí",FALSE)),IF(J37="",TRUE,IFERROR(INDEX(tblEquipo[[Cámara]:[Producción]],MATCH(L37,tblEquipo[ID técnico],0),MATCH(J37,tblEquipo[[#Headers],[Cámara]:[Producción]],0))="Sí",FALSE))),"Sí","No"))</f>
        <v/>
      </c>
      <c r="R37" s="15">
        <f>IF(L37="","",IF(COUNTIFS(tblCobertura[ID técnico asignado],L37,tblCobertura[Fecha],B37,tblCobertura[Turno],C37)&gt;1,"Conflicto","Sin conflicto"))</f>
        <v/>
      </c>
      <c r="S37" s="15">
        <f>IF(L37="","",IFERROR(IF(COUNTIF(tblCobertura[ID técnico asignado],L37)&gt;INDEX(tblEquipo[Máximo de turnos del proyecto],MATCH(L37,tblEquipo[ID técnico],0)),"Superado","Correcto"),"Sin límite"))</f>
        <v/>
      </c>
      <c r="T37" s="15">
        <f>IF(A37="","",IF(B37="","Falta fecha",IF(OR(Resumen!$C$4="",Resumen!$C$5=""),"Revisar fechas del proyecto",IF(OR(B37&lt;Resumen!$C$4,B37&gt;Resumen!$C$5),"Fuera del proyecto","Correcta"))))</f>
        <v/>
      </c>
      <c r="U37" s="15">
        <f>IF(A37="","",IF(COUNTA(B37,C37,D37,E37,F37,G37,H37,K37)&lt;8,"Incompleta",IF(E37=D37,"Revisar horario","Completa")))</f>
        <v/>
      </c>
      <c r="V37" s="15">
        <f>IF(A37="","",IF(U37&lt;&gt;"Completa","Revisar",IF(T37&lt;&gt;"Correcta","Revisar",IF(L37="","Sin asignar",IF(AND(O37="Sí",P37="Sí",Q37="Sí",R37="Sin conflicto",OR(S37="Correcto",S37="Sin límite")),"Cubierto","Revisar")))))</f>
        <v/>
      </c>
      <c r="W37" s="12" t="n"/>
    </row>
    <row r="38">
      <c r="A38" s="12" t="n"/>
      <c r="B38" s="25" t="n"/>
      <c r="C38" s="12" t="n"/>
      <c r="D38" s="26" t="n"/>
      <c r="E38" s="26" t="n"/>
      <c r="F38" s="12" t="n"/>
      <c r="G38" s="12" t="n"/>
      <c r="H38" s="12" t="n"/>
      <c r="I38" s="12" t="n"/>
      <c r="J38" s="12" t="n"/>
      <c r="K38" s="12" t="n"/>
      <c r="L38" s="12" t="n"/>
      <c r="M38" s="15">
        <f>IF(L38="","",IFERROR(INDEX(tblEquipo[Nombre profesional],MATCH(L38,tblEquipo[ID técnico],0)),"ID no encontrado"))</f>
        <v/>
      </c>
      <c r="N38" s="15">
        <f>IF(L38="","",IFERROR(INDEX(tblEquipo[Perfil principal],MATCH(L38,tblEquipo[ID técnico],0)),""))</f>
        <v/>
      </c>
      <c r="O38" s="15">
        <f>IF(OR(A38="",B38="",C38="",L38=""),"",IF(COUNTIFS(tblDisponibilidad[ID técnico],L38,tblDisponibilidad[Fecha],B38,tblDisponibilidad[Turno],C38,tblDisponibilidad[Estado de disponibilidad],"Disponible")&gt;0,"Sí","No"))</f>
        <v/>
      </c>
      <c r="P38" s="15">
        <f>IF(L38="","",IF(N38=H38,"Sí","No"))</f>
        <v/>
      </c>
      <c r="Q38" s="15">
        <f>IF(L38="","",IF(AND(IF(I38="",TRUE,IFERROR(INDEX(tblEquipo[[Cámara]:[Producción]],MATCH(L38,tblEquipo[ID técnico],0),MATCH(I38,tblEquipo[[#Headers],[Cámara]:[Producción]],0))="Sí",FALSE)),IF(J38="",TRUE,IFERROR(INDEX(tblEquipo[[Cámara]:[Producción]],MATCH(L38,tblEquipo[ID técnico],0),MATCH(J38,tblEquipo[[#Headers],[Cámara]:[Producción]],0))="Sí",FALSE))),"Sí","No"))</f>
        <v/>
      </c>
      <c r="R38" s="15">
        <f>IF(L38="","",IF(COUNTIFS(tblCobertura[ID técnico asignado],L38,tblCobertura[Fecha],B38,tblCobertura[Turno],C38)&gt;1,"Conflicto","Sin conflicto"))</f>
        <v/>
      </c>
      <c r="S38" s="15">
        <f>IF(L38="","",IFERROR(IF(COUNTIF(tblCobertura[ID técnico asignado],L38)&gt;INDEX(tblEquipo[Máximo de turnos del proyecto],MATCH(L38,tblEquipo[ID técnico],0)),"Superado","Correcto"),"Sin límite"))</f>
        <v/>
      </c>
      <c r="T38" s="15">
        <f>IF(A38="","",IF(B38="","Falta fecha",IF(OR(Resumen!$C$4="",Resumen!$C$5=""),"Revisar fechas del proyecto",IF(OR(B38&lt;Resumen!$C$4,B38&gt;Resumen!$C$5),"Fuera del proyecto","Correcta"))))</f>
        <v/>
      </c>
      <c r="U38" s="15">
        <f>IF(A38="","",IF(COUNTA(B38,C38,D38,E38,F38,G38,H38,K38)&lt;8,"Incompleta",IF(E38=D38,"Revisar horario","Completa")))</f>
        <v/>
      </c>
      <c r="V38" s="15">
        <f>IF(A38="","",IF(U38&lt;&gt;"Completa","Revisar",IF(T38&lt;&gt;"Correcta","Revisar",IF(L38="","Sin asignar",IF(AND(O38="Sí",P38="Sí",Q38="Sí",R38="Sin conflicto",OR(S38="Correcto",S38="Sin límite")),"Cubierto","Revisar")))))</f>
        <v/>
      </c>
      <c r="W38" s="12" t="n"/>
    </row>
    <row r="39">
      <c r="A39" s="12" t="n"/>
      <c r="B39" s="25" t="n"/>
      <c r="C39" s="12" t="n"/>
      <c r="D39" s="26" t="n"/>
      <c r="E39" s="26" t="n"/>
      <c r="F39" s="12" t="n"/>
      <c r="G39" s="12" t="n"/>
      <c r="H39" s="12" t="n"/>
      <c r="I39" s="12" t="n"/>
      <c r="J39" s="12" t="n"/>
      <c r="K39" s="12" t="n"/>
      <c r="L39" s="12" t="n"/>
      <c r="M39" s="15">
        <f>IF(L39="","",IFERROR(INDEX(tblEquipo[Nombre profesional],MATCH(L39,tblEquipo[ID técnico],0)),"ID no encontrado"))</f>
        <v/>
      </c>
      <c r="N39" s="15">
        <f>IF(L39="","",IFERROR(INDEX(tblEquipo[Perfil principal],MATCH(L39,tblEquipo[ID técnico],0)),""))</f>
        <v/>
      </c>
      <c r="O39" s="15">
        <f>IF(OR(A39="",B39="",C39="",L39=""),"",IF(COUNTIFS(tblDisponibilidad[ID técnico],L39,tblDisponibilidad[Fecha],B39,tblDisponibilidad[Turno],C39,tblDisponibilidad[Estado de disponibilidad],"Disponible")&gt;0,"Sí","No"))</f>
        <v/>
      </c>
      <c r="P39" s="15">
        <f>IF(L39="","",IF(N39=H39,"Sí","No"))</f>
        <v/>
      </c>
      <c r="Q39" s="15">
        <f>IF(L39="","",IF(AND(IF(I39="",TRUE,IFERROR(INDEX(tblEquipo[[Cámara]:[Producción]],MATCH(L39,tblEquipo[ID técnico],0),MATCH(I39,tblEquipo[[#Headers],[Cámara]:[Producción]],0))="Sí",FALSE)),IF(J39="",TRUE,IFERROR(INDEX(tblEquipo[[Cámara]:[Producción]],MATCH(L39,tblEquipo[ID técnico],0),MATCH(J39,tblEquipo[[#Headers],[Cámara]:[Producción]],0))="Sí",FALSE))),"Sí","No"))</f>
        <v/>
      </c>
      <c r="R39" s="15">
        <f>IF(L39="","",IF(COUNTIFS(tblCobertura[ID técnico asignado],L39,tblCobertura[Fecha],B39,tblCobertura[Turno],C39)&gt;1,"Conflicto","Sin conflicto"))</f>
        <v/>
      </c>
      <c r="S39" s="15">
        <f>IF(L39="","",IFERROR(IF(COUNTIF(tblCobertura[ID técnico asignado],L39)&gt;INDEX(tblEquipo[Máximo de turnos del proyecto],MATCH(L39,tblEquipo[ID técnico],0)),"Superado","Correcto"),"Sin límite"))</f>
        <v/>
      </c>
      <c r="T39" s="15">
        <f>IF(A39="","",IF(B39="","Falta fecha",IF(OR(Resumen!$C$4="",Resumen!$C$5=""),"Revisar fechas del proyecto",IF(OR(B39&lt;Resumen!$C$4,B39&gt;Resumen!$C$5),"Fuera del proyecto","Correcta"))))</f>
        <v/>
      </c>
      <c r="U39" s="15">
        <f>IF(A39="","",IF(COUNTA(B39,C39,D39,E39,F39,G39,H39,K39)&lt;8,"Incompleta",IF(E39=D39,"Revisar horario","Completa")))</f>
        <v/>
      </c>
      <c r="V39" s="15">
        <f>IF(A39="","",IF(U39&lt;&gt;"Completa","Revisar",IF(T39&lt;&gt;"Correcta","Revisar",IF(L39="","Sin asignar",IF(AND(O39="Sí",P39="Sí",Q39="Sí",R39="Sin conflicto",OR(S39="Correcto",S39="Sin límite")),"Cubierto","Revisar")))))</f>
        <v/>
      </c>
      <c r="W39" s="12" t="n"/>
    </row>
    <row r="40">
      <c r="A40" s="12" t="n"/>
      <c r="B40" s="25" t="n"/>
      <c r="C40" s="12" t="n"/>
      <c r="D40" s="26" t="n"/>
      <c r="E40" s="26" t="n"/>
      <c r="F40" s="12" t="n"/>
      <c r="G40" s="12" t="n"/>
      <c r="H40" s="12" t="n"/>
      <c r="I40" s="12" t="n"/>
      <c r="J40" s="12" t="n"/>
      <c r="K40" s="12" t="n"/>
      <c r="L40" s="12" t="n"/>
      <c r="M40" s="15">
        <f>IF(L40="","",IFERROR(INDEX(tblEquipo[Nombre profesional],MATCH(L40,tblEquipo[ID técnico],0)),"ID no encontrado"))</f>
        <v/>
      </c>
      <c r="N40" s="15">
        <f>IF(L40="","",IFERROR(INDEX(tblEquipo[Perfil principal],MATCH(L40,tblEquipo[ID técnico],0)),""))</f>
        <v/>
      </c>
      <c r="O40" s="15">
        <f>IF(OR(A40="",B40="",C40="",L40=""),"",IF(COUNTIFS(tblDisponibilidad[ID técnico],L40,tblDisponibilidad[Fecha],B40,tblDisponibilidad[Turno],C40,tblDisponibilidad[Estado de disponibilidad],"Disponible")&gt;0,"Sí","No"))</f>
        <v/>
      </c>
      <c r="P40" s="15">
        <f>IF(L40="","",IF(N40=H40,"Sí","No"))</f>
        <v/>
      </c>
      <c r="Q40" s="15">
        <f>IF(L40="","",IF(AND(IF(I40="",TRUE,IFERROR(INDEX(tblEquipo[[Cámara]:[Producción]],MATCH(L40,tblEquipo[ID técnico],0),MATCH(I40,tblEquipo[[#Headers],[Cámara]:[Producción]],0))="Sí",FALSE)),IF(J40="",TRUE,IFERROR(INDEX(tblEquipo[[Cámara]:[Producción]],MATCH(L40,tblEquipo[ID técnico],0),MATCH(J40,tblEquipo[[#Headers],[Cámara]:[Producción]],0))="Sí",FALSE))),"Sí","No"))</f>
        <v/>
      </c>
      <c r="R40" s="15">
        <f>IF(L40="","",IF(COUNTIFS(tblCobertura[ID técnico asignado],L40,tblCobertura[Fecha],B40,tblCobertura[Turno],C40)&gt;1,"Conflicto","Sin conflicto"))</f>
        <v/>
      </c>
      <c r="S40" s="15">
        <f>IF(L40="","",IFERROR(IF(COUNTIF(tblCobertura[ID técnico asignado],L40)&gt;INDEX(tblEquipo[Máximo de turnos del proyecto],MATCH(L40,tblEquipo[ID técnico],0)),"Superado","Correcto"),"Sin límite"))</f>
        <v/>
      </c>
      <c r="T40" s="15">
        <f>IF(A40="","",IF(B40="","Falta fecha",IF(OR(Resumen!$C$4="",Resumen!$C$5=""),"Revisar fechas del proyecto",IF(OR(B40&lt;Resumen!$C$4,B40&gt;Resumen!$C$5),"Fuera del proyecto","Correcta"))))</f>
        <v/>
      </c>
      <c r="U40" s="15">
        <f>IF(A40="","",IF(COUNTA(B40,C40,D40,E40,F40,G40,H40,K40)&lt;8,"Incompleta",IF(E40=D40,"Revisar horario","Completa")))</f>
        <v/>
      </c>
      <c r="V40" s="15">
        <f>IF(A40="","",IF(U40&lt;&gt;"Completa","Revisar",IF(T40&lt;&gt;"Correcta","Revisar",IF(L40="","Sin asignar",IF(AND(O40="Sí",P40="Sí",Q40="Sí",R40="Sin conflicto",OR(S40="Correcto",S40="Sin límite")),"Cubierto","Revisar")))))</f>
        <v/>
      </c>
      <c r="W40" s="12" t="n"/>
    </row>
    <row r="41">
      <c r="A41" s="12" t="n"/>
      <c r="B41" s="25" t="n"/>
      <c r="C41" s="12" t="n"/>
      <c r="D41" s="26" t="n"/>
      <c r="E41" s="26" t="n"/>
      <c r="F41" s="12" t="n"/>
      <c r="G41" s="12" t="n"/>
      <c r="H41" s="12" t="n"/>
      <c r="I41" s="12" t="n"/>
      <c r="J41" s="12" t="n"/>
      <c r="K41" s="12" t="n"/>
      <c r="L41" s="12" t="n"/>
      <c r="M41" s="15">
        <f>IF(L41="","",IFERROR(INDEX(tblEquipo[Nombre profesional],MATCH(L41,tblEquipo[ID técnico],0)),"ID no encontrado"))</f>
        <v/>
      </c>
      <c r="N41" s="15">
        <f>IF(L41="","",IFERROR(INDEX(tblEquipo[Perfil principal],MATCH(L41,tblEquipo[ID técnico],0)),""))</f>
        <v/>
      </c>
      <c r="O41" s="15">
        <f>IF(OR(A41="",B41="",C41="",L41=""),"",IF(COUNTIFS(tblDisponibilidad[ID técnico],L41,tblDisponibilidad[Fecha],B41,tblDisponibilidad[Turno],C41,tblDisponibilidad[Estado de disponibilidad],"Disponible")&gt;0,"Sí","No"))</f>
        <v/>
      </c>
      <c r="P41" s="15">
        <f>IF(L41="","",IF(N41=H41,"Sí","No"))</f>
        <v/>
      </c>
      <c r="Q41" s="15">
        <f>IF(L41="","",IF(AND(IF(I41="",TRUE,IFERROR(INDEX(tblEquipo[[Cámara]:[Producción]],MATCH(L41,tblEquipo[ID técnico],0),MATCH(I41,tblEquipo[[#Headers],[Cámara]:[Producción]],0))="Sí",FALSE)),IF(J41="",TRUE,IFERROR(INDEX(tblEquipo[[Cámara]:[Producción]],MATCH(L41,tblEquipo[ID técnico],0),MATCH(J41,tblEquipo[[#Headers],[Cámara]:[Producción]],0))="Sí",FALSE))),"Sí","No"))</f>
        <v/>
      </c>
      <c r="R41" s="15">
        <f>IF(L41="","",IF(COUNTIFS(tblCobertura[ID técnico asignado],L41,tblCobertura[Fecha],B41,tblCobertura[Turno],C41)&gt;1,"Conflicto","Sin conflicto"))</f>
        <v/>
      </c>
      <c r="S41" s="15">
        <f>IF(L41="","",IFERROR(IF(COUNTIF(tblCobertura[ID técnico asignado],L41)&gt;INDEX(tblEquipo[Máximo de turnos del proyecto],MATCH(L41,tblEquipo[ID técnico],0)),"Superado","Correcto"),"Sin límite"))</f>
        <v/>
      </c>
      <c r="T41" s="15">
        <f>IF(A41="","",IF(B41="","Falta fecha",IF(OR(Resumen!$C$4="",Resumen!$C$5=""),"Revisar fechas del proyecto",IF(OR(B41&lt;Resumen!$C$4,B41&gt;Resumen!$C$5),"Fuera del proyecto","Correcta"))))</f>
        <v/>
      </c>
      <c r="U41" s="15">
        <f>IF(A41="","",IF(COUNTA(B41,C41,D41,E41,F41,G41,H41,K41)&lt;8,"Incompleta",IF(E41=D41,"Revisar horario","Completa")))</f>
        <v/>
      </c>
      <c r="V41" s="15">
        <f>IF(A41="","",IF(U41&lt;&gt;"Completa","Revisar",IF(T41&lt;&gt;"Correcta","Revisar",IF(L41="","Sin asignar",IF(AND(O41="Sí",P41="Sí",Q41="Sí",R41="Sin conflicto",OR(S41="Correcto",S41="Sin límite")),"Cubierto","Revisar")))))</f>
        <v/>
      </c>
      <c r="W41" s="12" t="n"/>
    </row>
    <row r="42">
      <c r="A42" s="12" t="n"/>
      <c r="B42" s="25" t="n"/>
      <c r="C42" s="12" t="n"/>
      <c r="D42" s="26" t="n"/>
      <c r="E42" s="26" t="n"/>
      <c r="F42" s="12" t="n"/>
      <c r="G42" s="12" t="n"/>
      <c r="H42" s="12" t="n"/>
      <c r="I42" s="12" t="n"/>
      <c r="J42" s="12" t="n"/>
      <c r="K42" s="12" t="n"/>
      <c r="L42" s="12" t="n"/>
      <c r="M42" s="15">
        <f>IF(L42="","",IFERROR(INDEX(tblEquipo[Nombre profesional],MATCH(L42,tblEquipo[ID técnico],0)),"ID no encontrado"))</f>
        <v/>
      </c>
      <c r="N42" s="15">
        <f>IF(L42="","",IFERROR(INDEX(tblEquipo[Perfil principal],MATCH(L42,tblEquipo[ID técnico],0)),""))</f>
        <v/>
      </c>
      <c r="O42" s="15">
        <f>IF(OR(A42="",B42="",C42="",L42=""),"",IF(COUNTIFS(tblDisponibilidad[ID técnico],L42,tblDisponibilidad[Fecha],B42,tblDisponibilidad[Turno],C42,tblDisponibilidad[Estado de disponibilidad],"Disponible")&gt;0,"Sí","No"))</f>
        <v/>
      </c>
      <c r="P42" s="15">
        <f>IF(L42="","",IF(N42=H42,"Sí","No"))</f>
        <v/>
      </c>
      <c r="Q42" s="15">
        <f>IF(L42="","",IF(AND(IF(I42="",TRUE,IFERROR(INDEX(tblEquipo[[Cámara]:[Producción]],MATCH(L42,tblEquipo[ID técnico],0),MATCH(I42,tblEquipo[[#Headers],[Cámara]:[Producción]],0))="Sí",FALSE)),IF(J42="",TRUE,IFERROR(INDEX(tblEquipo[[Cámara]:[Producción]],MATCH(L42,tblEquipo[ID técnico],0),MATCH(J42,tblEquipo[[#Headers],[Cámara]:[Producción]],0))="Sí",FALSE))),"Sí","No"))</f>
        <v/>
      </c>
      <c r="R42" s="15">
        <f>IF(L42="","",IF(COUNTIFS(tblCobertura[ID técnico asignado],L42,tblCobertura[Fecha],B42,tblCobertura[Turno],C42)&gt;1,"Conflicto","Sin conflicto"))</f>
        <v/>
      </c>
      <c r="S42" s="15">
        <f>IF(L42="","",IFERROR(IF(COUNTIF(tblCobertura[ID técnico asignado],L42)&gt;INDEX(tblEquipo[Máximo de turnos del proyecto],MATCH(L42,tblEquipo[ID técnico],0)),"Superado","Correcto"),"Sin límite"))</f>
        <v/>
      </c>
      <c r="T42" s="15">
        <f>IF(A42="","",IF(B42="","Falta fecha",IF(OR(Resumen!$C$4="",Resumen!$C$5=""),"Revisar fechas del proyecto",IF(OR(B42&lt;Resumen!$C$4,B42&gt;Resumen!$C$5),"Fuera del proyecto","Correcta"))))</f>
        <v/>
      </c>
      <c r="U42" s="15">
        <f>IF(A42="","",IF(COUNTA(B42,C42,D42,E42,F42,G42,H42,K42)&lt;8,"Incompleta",IF(E42=D42,"Revisar horario","Completa")))</f>
        <v/>
      </c>
      <c r="V42" s="15">
        <f>IF(A42="","",IF(U42&lt;&gt;"Completa","Revisar",IF(T42&lt;&gt;"Correcta","Revisar",IF(L42="","Sin asignar",IF(AND(O42="Sí",P42="Sí",Q42="Sí",R42="Sin conflicto",OR(S42="Correcto",S42="Sin límite")),"Cubierto","Revisar")))))</f>
        <v/>
      </c>
      <c r="W42" s="12" t="n"/>
    </row>
    <row r="43">
      <c r="A43" s="12" t="n"/>
      <c r="B43" s="25" t="n"/>
      <c r="C43" s="12" t="n"/>
      <c r="D43" s="26" t="n"/>
      <c r="E43" s="26" t="n"/>
      <c r="F43" s="12" t="n"/>
      <c r="G43" s="12" t="n"/>
      <c r="H43" s="12" t="n"/>
      <c r="I43" s="12" t="n"/>
      <c r="J43" s="12" t="n"/>
      <c r="K43" s="12" t="n"/>
      <c r="L43" s="12" t="n"/>
      <c r="M43" s="15">
        <f>IF(L43="","",IFERROR(INDEX(tblEquipo[Nombre profesional],MATCH(L43,tblEquipo[ID técnico],0)),"ID no encontrado"))</f>
        <v/>
      </c>
      <c r="N43" s="15">
        <f>IF(L43="","",IFERROR(INDEX(tblEquipo[Perfil principal],MATCH(L43,tblEquipo[ID técnico],0)),""))</f>
        <v/>
      </c>
      <c r="O43" s="15">
        <f>IF(OR(A43="",B43="",C43="",L43=""),"",IF(COUNTIFS(tblDisponibilidad[ID técnico],L43,tblDisponibilidad[Fecha],B43,tblDisponibilidad[Turno],C43,tblDisponibilidad[Estado de disponibilidad],"Disponible")&gt;0,"Sí","No"))</f>
        <v/>
      </c>
      <c r="P43" s="15">
        <f>IF(L43="","",IF(N43=H43,"Sí","No"))</f>
        <v/>
      </c>
      <c r="Q43" s="15">
        <f>IF(L43="","",IF(AND(IF(I43="",TRUE,IFERROR(INDEX(tblEquipo[[Cámara]:[Producción]],MATCH(L43,tblEquipo[ID técnico],0),MATCH(I43,tblEquipo[[#Headers],[Cámara]:[Producción]],0))="Sí",FALSE)),IF(J43="",TRUE,IFERROR(INDEX(tblEquipo[[Cámara]:[Producción]],MATCH(L43,tblEquipo[ID técnico],0),MATCH(J43,tblEquipo[[#Headers],[Cámara]:[Producción]],0))="Sí",FALSE))),"Sí","No"))</f>
        <v/>
      </c>
      <c r="R43" s="15">
        <f>IF(L43="","",IF(COUNTIFS(tblCobertura[ID técnico asignado],L43,tblCobertura[Fecha],B43,tblCobertura[Turno],C43)&gt;1,"Conflicto","Sin conflicto"))</f>
        <v/>
      </c>
      <c r="S43" s="15">
        <f>IF(L43="","",IFERROR(IF(COUNTIF(tblCobertura[ID técnico asignado],L43)&gt;INDEX(tblEquipo[Máximo de turnos del proyecto],MATCH(L43,tblEquipo[ID técnico],0)),"Superado","Correcto"),"Sin límite"))</f>
        <v/>
      </c>
      <c r="T43" s="15">
        <f>IF(A43="","",IF(B43="","Falta fecha",IF(OR(Resumen!$C$4="",Resumen!$C$5=""),"Revisar fechas del proyecto",IF(OR(B43&lt;Resumen!$C$4,B43&gt;Resumen!$C$5),"Fuera del proyecto","Correcta"))))</f>
        <v/>
      </c>
      <c r="U43" s="15">
        <f>IF(A43="","",IF(COUNTA(B43,C43,D43,E43,F43,G43,H43,K43)&lt;8,"Incompleta",IF(E43=D43,"Revisar horario","Completa")))</f>
        <v/>
      </c>
      <c r="V43" s="15">
        <f>IF(A43="","",IF(U43&lt;&gt;"Completa","Revisar",IF(T43&lt;&gt;"Correcta","Revisar",IF(L43="","Sin asignar",IF(AND(O43="Sí",P43="Sí",Q43="Sí",R43="Sin conflicto",OR(S43="Correcto",S43="Sin límite")),"Cubierto","Revisar")))))</f>
        <v/>
      </c>
      <c r="W43" s="12" t="n"/>
    </row>
    <row r="44">
      <c r="A44" s="12" t="n"/>
      <c r="B44" s="25" t="n"/>
      <c r="C44" s="12" t="n"/>
      <c r="D44" s="26" t="n"/>
      <c r="E44" s="26" t="n"/>
      <c r="F44" s="12" t="n"/>
      <c r="G44" s="12" t="n"/>
      <c r="H44" s="12" t="n"/>
      <c r="I44" s="12" t="n"/>
      <c r="J44" s="12" t="n"/>
      <c r="K44" s="12" t="n"/>
      <c r="L44" s="12" t="n"/>
      <c r="M44" s="15">
        <f>IF(L44="","",IFERROR(INDEX(tblEquipo[Nombre profesional],MATCH(L44,tblEquipo[ID técnico],0)),"ID no encontrado"))</f>
        <v/>
      </c>
      <c r="N44" s="15">
        <f>IF(L44="","",IFERROR(INDEX(tblEquipo[Perfil principal],MATCH(L44,tblEquipo[ID técnico],0)),""))</f>
        <v/>
      </c>
      <c r="O44" s="15">
        <f>IF(OR(A44="",B44="",C44="",L44=""),"",IF(COUNTIFS(tblDisponibilidad[ID técnico],L44,tblDisponibilidad[Fecha],B44,tblDisponibilidad[Turno],C44,tblDisponibilidad[Estado de disponibilidad],"Disponible")&gt;0,"Sí","No"))</f>
        <v/>
      </c>
      <c r="P44" s="15">
        <f>IF(L44="","",IF(N44=H44,"Sí","No"))</f>
        <v/>
      </c>
      <c r="Q44" s="15">
        <f>IF(L44="","",IF(AND(IF(I44="",TRUE,IFERROR(INDEX(tblEquipo[[Cámara]:[Producción]],MATCH(L44,tblEquipo[ID técnico],0),MATCH(I44,tblEquipo[[#Headers],[Cámara]:[Producción]],0))="Sí",FALSE)),IF(J44="",TRUE,IFERROR(INDEX(tblEquipo[[Cámara]:[Producción]],MATCH(L44,tblEquipo[ID técnico],0),MATCH(J44,tblEquipo[[#Headers],[Cámara]:[Producción]],0))="Sí",FALSE))),"Sí","No"))</f>
        <v/>
      </c>
      <c r="R44" s="15">
        <f>IF(L44="","",IF(COUNTIFS(tblCobertura[ID técnico asignado],L44,tblCobertura[Fecha],B44,tblCobertura[Turno],C44)&gt;1,"Conflicto","Sin conflicto"))</f>
        <v/>
      </c>
      <c r="S44" s="15">
        <f>IF(L44="","",IFERROR(IF(COUNTIF(tblCobertura[ID técnico asignado],L44)&gt;INDEX(tblEquipo[Máximo de turnos del proyecto],MATCH(L44,tblEquipo[ID técnico],0)),"Superado","Correcto"),"Sin límite"))</f>
        <v/>
      </c>
      <c r="T44" s="15">
        <f>IF(A44="","",IF(B44="","Falta fecha",IF(OR(Resumen!$C$4="",Resumen!$C$5=""),"Revisar fechas del proyecto",IF(OR(B44&lt;Resumen!$C$4,B44&gt;Resumen!$C$5),"Fuera del proyecto","Correcta"))))</f>
        <v/>
      </c>
      <c r="U44" s="15">
        <f>IF(A44="","",IF(COUNTA(B44,C44,D44,E44,F44,G44,H44,K44)&lt;8,"Incompleta",IF(E44=D44,"Revisar horario","Completa")))</f>
        <v/>
      </c>
      <c r="V44" s="15">
        <f>IF(A44="","",IF(U44&lt;&gt;"Completa","Revisar",IF(T44&lt;&gt;"Correcta","Revisar",IF(L44="","Sin asignar",IF(AND(O44="Sí",P44="Sí",Q44="Sí",R44="Sin conflicto",OR(S44="Correcto",S44="Sin límite")),"Cubierto","Revisar")))))</f>
        <v/>
      </c>
      <c r="W44" s="12" t="n"/>
    </row>
    <row r="45">
      <c r="A45" s="12" t="n"/>
      <c r="B45" s="25" t="n"/>
      <c r="C45" s="12" t="n"/>
      <c r="D45" s="26" t="n"/>
      <c r="E45" s="26" t="n"/>
      <c r="F45" s="12" t="n"/>
      <c r="G45" s="12" t="n"/>
      <c r="H45" s="12" t="n"/>
      <c r="I45" s="12" t="n"/>
      <c r="J45" s="12" t="n"/>
      <c r="K45" s="12" t="n"/>
      <c r="L45" s="12" t="n"/>
      <c r="M45" s="15">
        <f>IF(L45="","",IFERROR(INDEX(tblEquipo[Nombre profesional],MATCH(L45,tblEquipo[ID técnico],0)),"ID no encontrado"))</f>
        <v/>
      </c>
      <c r="N45" s="15">
        <f>IF(L45="","",IFERROR(INDEX(tblEquipo[Perfil principal],MATCH(L45,tblEquipo[ID técnico],0)),""))</f>
        <v/>
      </c>
      <c r="O45" s="15">
        <f>IF(OR(A45="",B45="",C45="",L45=""),"",IF(COUNTIFS(tblDisponibilidad[ID técnico],L45,tblDisponibilidad[Fecha],B45,tblDisponibilidad[Turno],C45,tblDisponibilidad[Estado de disponibilidad],"Disponible")&gt;0,"Sí","No"))</f>
        <v/>
      </c>
      <c r="P45" s="15">
        <f>IF(L45="","",IF(N45=H45,"Sí","No"))</f>
        <v/>
      </c>
      <c r="Q45" s="15">
        <f>IF(L45="","",IF(AND(IF(I45="",TRUE,IFERROR(INDEX(tblEquipo[[Cámara]:[Producción]],MATCH(L45,tblEquipo[ID técnico],0),MATCH(I45,tblEquipo[[#Headers],[Cámara]:[Producción]],0))="Sí",FALSE)),IF(J45="",TRUE,IFERROR(INDEX(tblEquipo[[Cámara]:[Producción]],MATCH(L45,tblEquipo[ID técnico],0),MATCH(J45,tblEquipo[[#Headers],[Cámara]:[Producción]],0))="Sí",FALSE))),"Sí","No"))</f>
        <v/>
      </c>
      <c r="R45" s="15">
        <f>IF(L45="","",IF(COUNTIFS(tblCobertura[ID técnico asignado],L45,tblCobertura[Fecha],B45,tblCobertura[Turno],C45)&gt;1,"Conflicto","Sin conflicto"))</f>
        <v/>
      </c>
      <c r="S45" s="15">
        <f>IF(L45="","",IFERROR(IF(COUNTIF(tblCobertura[ID técnico asignado],L45)&gt;INDEX(tblEquipo[Máximo de turnos del proyecto],MATCH(L45,tblEquipo[ID técnico],0)),"Superado","Correcto"),"Sin límite"))</f>
        <v/>
      </c>
      <c r="T45" s="15">
        <f>IF(A45="","",IF(B45="","Falta fecha",IF(OR(Resumen!$C$4="",Resumen!$C$5=""),"Revisar fechas del proyecto",IF(OR(B45&lt;Resumen!$C$4,B45&gt;Resumen!$C$5),"Fuera del proyecto","Correcta"))))</f>
        <v/>
      </c>
      <c r="U45" s="15">
        <f>IF(A45="","",IF(COUNTA(B45,C45,D45,E45,F45,G45,H45,K45)&lt;8,"Incompleta",IF(E45=D45,"Revisar horario","Completa")))</f>
        <v/>
      </c>
      <c r="V45" s="15">
        <f>IF(A45="","",IF(U45&lt;&gt;"Completa","Revisar",IF(T45&lt;&gt;"Correcta","Revisar",IF(L45="","Sin asignar",IF(AND(O45="Sí",P45="Sí",Q45="Sí",R45="Sin conflicto",OR(S45="Correcto",S45="Sin límite")),"Cubierto","Revisar")))))</f>
        <v/>
      </c>
      <c r="W45" s="12" t="n"/>
    </row>
    <row r="46">
      <c r="A46" s="12" t="n"/>
      <c r="B46" s="25" t="n"/>
      <c r="C46" s="12" t="n"/>
      <c r="D46" s="26" t="n"/>
      <c r="E46" s="26" t="n"/>
      <c r="F46" s="12" t="n"/>
      <c r="G46" s="12" t="n"/>
      <c r="H46" s="12" t="n"/>
      <c r="I46" s="12" t="n"/>
      <c r="J46" s="12" t="n"/>
      <c r="K46" s="12" t="n"/>
      <c r="L46" s="12" t="n"/>
      <c r="M46" s="15">
        <f>IF(L46="","",IFERROR(INDEX(tblEquipo[Nombre profesional],MATCH(L46,tblEquipo[ID técnico],0)),"ID no encontrado"))</f>
        <v/>
      </c>
      <c r="N46" s="15">
        <f>IF(L46="","",IFERROR(INDEX(tblEquipo[Perfil principal],MATCH(L46,tblEquipo[ID técnico],0)),""))</f>
        <v/>
      </c>
      <c r="O46" s="15">
        <f>IF(OR(A46="",B46="",C46="",L46=""),"",IF(COUNTIFS(tblDisponibilidad[ID técnico],L46,tblDisponibilidad[Fecha],B46,tblDisponibilidad[Turno],C46,tblDisponibilidad[Estado de disponibilidad],"Disponible")&gt;0,"Sí","No"))</f>
        <v/>
      </c>
      <c r="P46" s="15">
        <f>IF(L46="","",IF(N46=H46,"Sí","No"))</f>
        <v/>
      </c>
      <c r="Q46" s="15">
        <f>IF(L46="","",IF(AND(IF(I46="",TRUE,IFERROR(INDEX(tblEquipo[[Cámara]:[Producción]],MATCH(L46,tblEquipo[ID técnico],0),MATCH(I46,tblEquipo[[#Headers],[Cámara]:[Producción]],0))="Sí",FALSE)),IF(J46="",TRUE,IFERROR(INDEX(tblEquipo[[Cámara]:[Producción]],MATCH(L46,tblEquipo[ID técnico],0),MATCH(J46,tblEquipo[[#Headers],[Cámara]:[Producción]],0))="Sí",FALSE))),"Sí","No"))</f>
        <v/>
      </c>
      <c r="R46" s="15">
        <f>IF(L46="","",IF(COUNTIFS(tblCobertura[ID técnico asignado],L46,tblCobertura[Fecha],B46,tblCobertura[Turno],C46)&gt;1,"Conflicto","Sin conflicto"))</f>
        <v/>
      </c>
      <c r="S46" s="15">
        <f>IF(L46="","",IFERROR(IF(COUNTIF(tblCobertura[ID técnico asignado],L46)&gt;INDEX(tblEquipo[Máximo de turnos del proyecto],MATCH(L46,tblEquipo[ID técnico],0)),"Superado","Correcto"),"Sin límite"))</f>
        <v/>
      </c>
      <c r="T46" s="15">
        <f>IF(A46="","",IF(B46="","Falta fecha",IF(OR(Resumen!$C$4="",Resumen!$C$5=""),"Revisar fechas del proyecto",IF(OR(B46&lt;Resumen!$C$4,B46&gt;Resumen!$C$5),"Fuera del proyecto","Correcta"))))</f>
        <v/>
      </c>
      <c r="U46" s="15">
        <f>IF(A46="","",IF(COUNTA(B46,C46,D46,E46,F46,G46,H46,K46)&lt;8,"Incompleta",IF(E46=D46,"Revisar horario","Completa")))</f>
        <v/>
      </c>
      <c r="V46" s="15">
        <f>IF(A46="","",IF(U46&lt;&gt;"Completa","Revisar",IF(T46&lt;&gt;"Correcta","Revisar",IF(L46="","Sin asignar",IF(AND(O46="Sí",P46="Sí",Q46="Sí",R46="Sin conflicto",OR(S46="Correcto",S46="Sin límite")),"Cubierto","Revisar")))))</f>
        <v/>
      </c>
      <c r="W46" s="12" t="n"/>
    </row>
    <row r="47">
      <c r="A47" s="12" t="n"/>
      <c r="B47" s="25" t="n"/>
      <c r="C47" s="12" t="n"/>
      <c r="D47" s="26" t="n"/>
      <c r="E47" s="26" t="n"/>
      <c r="F47" s="12" t="n"/>
      <c r="G47" s="12" t="n"/>
      <c r="H47" s="12" t="n"/>
      <c r="I47" s="12" t="n"/>
      <c r="J47" s="12" t="n"/>
      <c r="K47" s="12" t="n"/>
      <c r="L47" s="12" t="n"/>
      <c r="M47" s="15">
        <f>IF(L47="","",IFERROR(INDEX(tblEquipo[Nombre profesional],MATCH(L47,tblEquipo[ID técnico],0)),"ID no encontrado"))</f>
        <v/>
      </c>
      <c r="N47" s="15">
        <f>IF(L47="","",IFERROR(INDEX(tblEquipo[Perfil principal],MATCH(L47,tblEquipo[ID técnico],0)),""))</f>
        <v/>
      </c>
      <c r="O47" s="15">
        <f>IF(OR(A47="",B47="",C47="",L47=""),"",IF(COUNTIFS(tblDisponibilidad[ID técnico],L47,tblDisponibilidad[Fecha],B47,tblDisponibilidad[Turno],C47,tblDisponibilidad[Estado de disponibilidad],"Disponible")&gt;0,"Sí","No"))</f>
        <v/>
      </c>
      <c r="P47" s="15">
        <f>IF(L47="","",IF(N47=H47,"Sí","No"))</f>
        <v/>
      </c>
      <c r="Q47" s="15">
        <f>IF(L47="","",IF(AND(IF(I47="",TRUE,IFERROR(INDEX(tblEquipo[[Cámara]:[Producción]],MATCH(L47,tblEquipo[ID técnico],0),MATCH(I47,tblEquipo[[#Headers],[Cámara]:[Producción]],0))="Sí",FALSE)),IF(J47="",TRUE,IFERROR(INDEX(tblEquipo[[Cámara]:[Producción]],MATCH(L47,tblEquipo[ID técnico],0),MATCH(J47,tblEquipo[[#Headers],[Cámara]:[Producción]],0))="Sí",FALSE))),"Sí","No"))</f>
        <v/>
      </c>
      <c r="R47" s="15">
        <f>IF(L47="","",IF(COUNTIFS(tblCobertura[ID técnico asignado],L47,tblCobertura[Fecha],B47,tblCobertura[Turno],C47)&gt;1,"Conflicto","Sin conflicto"))</f>
        <v/>
      </c>
      <c r="S47" s="15">
        <f>IF(L47="","",IFERROR(IF(COUNTIF(tblCobertura[ID técnico asignado],L47)&gt;INDEX(tblEquipo[Máximo de turnos del proyecto],MATCH(L47,tblEquipo[ID técnico],0)),"Superado","Correcto"),"Sin límite"))</f>
        <v/>
      </c>
      <c r="T47" s="15">
        <f>IF(A47="","",IF(B47="","Falta fecha",IF(OR(Resumen!$C$4="",Resumen!$C$5=""),"Revisar fechas del proyecto",IF(OR(B47&lt;Resumen!$C$4,B47&gt;Resumen!$C$5),"Fuera del proyecto","Correcta"))))</f>
        <v/>
      </c>
      <c r="U47" s="15">
        <f>IF(A47="","",IF(COUNTA(B47,C47,D47,E47,F47,G47,H47,K47)&lt;8,"Incompleta",IF(E47=D47,"Revisar horario","Completa")))</f>
        <v/>
      </c>
      <c r="V47" s="15">
        <f>IF(A47="","",IF(U47&lt;&gt;"Completa","Revisar",IF(T47&lt;&gt;"Correcta","Revisar",IF(L47="","Sin asignar",IF(AND(O47="Sí",P47="Sí",Q47="Sí",R47="Sin conflicto",OR(S47="Correcto",S47="Sin límite")),"Cubierto","Revisar")))))</f>
        <v/>
      </c>
      <c r="W47" s="12" t="n"/>
    </row>
    <row r="48">
      <c r="A48" s="12" t="n"/>
      <c r="B48" s="25" t="n"/>
      <c r="C48" s="12" t="n"/>
      <c r="D48" s="26" t="n"/>
      <c r="E48" s="26" t="n"/>
      <c r="F48" s="12" t="n"/>
      <c r="G48" s="12" t="n"/>
      <c r="H48" s="12" t="n"/>
      <c r="I48" s="12" t="n"/>
      <c r="J48" s="12" t="n"/>
      <c r="K48" s="12" t="n"/>
      <c r="L48" s="12" t="n"/>
      <c r="M48" s="15">
        <f>IF(L48="","",IFERROR(INDEX(tblEquipo[Nombre profesional],MATCH(L48,tblEquipo[ID técnico],0)),"ID no encontrado"))</f>
        <v/>
      </c>
      <c r="N48" s="15">
        <f>IF(L48="","",IFERROR(INDEX(tblEquipo[Perfil principal],MATCH(L48,tblEquipo[ID técnico],0)),""))</f>
        <v/>
      </c>
      <c r="O48" s="15">
        <f>IF(OR(A48="",B48="",C48="",L48=""),"",IF(COUNTIFS(tblDisponibilidad[ID técnico],L48,tblDisponibilidad[Fecha],B48,tblDisponibilidad[Turno],C48,tblDisponibilidad[Estado de disponibilidad],"Disponible")&gt;0,"Sí","No"))</f>
        <v/>
      </c>
      <c r="P48" s="15">
        <f>IF(L48="","",IF(N48=H48,"Sí","No"))</f>
        <v/>
      </c>
      <c r="Q48" s="15">
        <f>IF(L48="","",IF(AND(IF(I48="",TRUE,IFERROR(INDEX(tblEquipo[[Cámara]:[Producción]],MATCH(L48,tblEquipo[ID técnico],0),MATCH(I48,tblEquipo[[#Headers],[Cámara]:[Producción]],0))="Sí",FALSE)),IF(J48="",TRUE,IFERROR(INDEX(tblEquipo[[Cámara]:[Producción]],MATCH(L48,tblEquipo[ID técnico],0),MATCH(J48,tblEquipo[[#Headers],[Cámara]:[Producción]],0))="Sí",FALSE))),"Sí","No"))</f>
        <v/>
      </c>
      <c r="R48" s="15">
        <f>IF(L48="","",IF(COUNTIFS(tblCobertura[ID técnico asignado],L48,tblCobertura[Fecha],B48,tblCobertura[Turno],C48)&gt;1,"Conflicto","Sin conflicto"))</f>
        <v/>
      </c>
      <c r="S48" s="15">
        <f>IF(L48="","",IFERROR(IF(COUNTIF(tblCobertura[ID técnico asignado],L48)&gt;INDEX(tblEquipo[Máximo de turnos del proyecto],MATCH(L48,tblEquipo[ID técnico],0)),"Superado","Correcto"),"Sin límite"))</f>
        <v/>
      </c>
      <c r="T48" s="15">
        <f>IF(A48="","",IF(B48="","Falta fecha",IF(OR(Resumen!$C$4="",Resumen!$C$5=""),"Revisar fechas del proyecto",IF(OR(B48&lt;Resumen!$C$4,B48&gt;Resumen!$C$5),"Fuera del proyecto","Correcta"))))</f>
        <v/>
      </c>
      <c r="U48" s="15">
        <f>IF(A48="","",IF(COUNTA(B48,C48,D48,E48,F48,G48,H48,K48)&lt;8,"Incompleta",IF(E48=D48,"Revisar horario","Completa")))</f>
        <v/>
      </c>
      <c r="V48" s="15">
        <f>IF(A48="","",IF(U48&lt;&gt;"Completa","Revisar",IF(T48&lt;&gt;"Correcta","Revisar",IF(L48="","Sin asignar",IF(AND(O48="Sí",P48="Sí",Q48="Sí",R48="Sin conflicto",OR(S48="Correcto",S48="Sin límite")),"Cubierto","Revisar")))))</f>
        <v/>
      </c>
      <c r="W48" s="12" t="n"/>
    </row>
    <row r="49">
      <c r="A49" s="12" t="n"/>
      <c r="B49" s="25" t="n"/>
      <c r="C49" s="12" t="n"/>
      <c r="D49" s="26" t="n"/>
      <c r="E49" s="26" t="n"/>
      <c r="F49" s="12" t="n"/>
      <c r="G49" s="12" t="n"/>
      <c r="H49" s="12" t="n"/>
      <c r="I49" s="12" t="n"/>
      <c r="J49" s="12" t="n"/>
      <c r="K49" s="12" t="n"/>
      <c r="L49" s="12" t="n"/>
      <c r="M49" s="15">
        <f>IF(L49="","",IFERROR(INDEX(tblEquipo[Nombre profesional],MATCH(L49,tblEquipo[ID técnico],0)),"ID no encontrado"))</f>
        <v/>
      </c>
      <c r="N49" s="15">
        <f>IF(L49="","",IFERROR(INDEX(tblEquipo[Perfil principal],MATCH(L49,tblEquipo[ID técnico],0)),""))</f>
        <v/>
      </c>
      <c r="O49" s="15">
        <f>IF(OR(A49="",B49="",C49="",L49=""),"",IF(COUNTIFS(tblDisponibilidad[ID técnico],L49,tblDisponibilidad[Fecha],B49,tblDisponibilidad[Turno],C49,tblDisponibilidad[Estado de disponibilidad],"Disponible")&gt;0,"Sí","No"))</f>
        <v/>
      </c>
      <c r="P49" s="15">
        <f>IF(L49="","",IF(N49=H49,"Sí","No"))</f>
        <v/>
      </c>
      <c r="Q49" s="15">
        <f>IF(L49="","",IF(AND(IF(I49="",TRUE,IFERROR(INDEX(tblEquipo[[Cámara]:[Producción]],MATCH(L49,tblEquipo[ID técnico],0),MATCH(I49,tblEquipo[[#Headers],[Cámara]:[Producción]],0))="Sí",FALSE)),IF(J49="",TRUE,IFERROR(INDEX(tblEquipo[[Cámara]:[Producción]],MATCH(L49,tblEquipo[ID técnico],0),MATCH(J49,tblEquipo[[#Headers],[Cámara]:[Producción]],0))="Sí",FALSE))),"Sí","No"))</f>
        <v/>
      </c>
      <c r="R49" s="15">
        <f>IF(L49="","",IF(COUNTIFS(tblCobertura[ID técnico asignado],L49,tblCobertura[Fecha],B49,tblCobertura[Turno],C49)&gt;1,"Conflicto","Sin conflicto"))</f>
        <v/>
      </c>
      <c r="S49" s="15">
        <f>IF(L49="","",IFERROR(IF(COUNTIF(tblCobertura[ID técnico asignado],L49)&gt;INDEX(tblEquipo[Máximo de turnos del proyecto],MATCH(L49,tblEquipo[ID técnico],0)),"Superado","Correcto"),"Sin límite"))</f>
        <v/>
      </c>
      <c r="T49" s="15">
        <f>IF(A49="","",IF(B49="","Falta fecha",IF(OR(Resumen!$C$4="",Resumen!$C$5=""),"Revisar fechas del proyecto",IF(OR(B49&lt;Resumen!$C$4,B49&gt;Resumen!$C$5),"Fuera del proyecto","Correcta"))))</f>
        <v/>
      </c>
      <c r="U49" s="15">
        <f>IF(A49="","",IF(COUNTA(B49,C49,D49,E49,F49,G49,H49,K49)&lt;8,"Incompleta",IF(E49=D49,"Revisar horario","Completa")))</f>
        <v/>
      </c>
      <c r="V49" s="15">
        <f>IF(A49="","",IF(U49&lt;&gt;"Completa","Revisar",IF(T49&lt;&gt;"Correcta","Revisar",IF(L49="","Sin asignar",IF(AND(O49="Sí",P49="Sí",Q49="Sí",R49="Sin conflicto",OR(S49="Correcto",S49="Sin límite")),"Cubierto","Revisar")))))</f>
        <v/>
      </c>
      <c r="W49" s="12" t="n"/>
    </row>
    <row r="50">
      <c r="A50" s="12" t="n"/>
      <c r="B50" s="25" t="n"/>
      <c r="C50" s="12" t="n"/>
      <c r="D50" s="26" t="n"/>
      <c r="E50" s="26" t="n"/>
      <c r="F50" s="12" t="n"/>
      <c r="G50" s="12" t="n"/>
      <c r="H50" s="12" t="n"/>
      <c r="I50" s="12" t="n"/>
      <c r="J50" s="12" t="n"/>
      <c r="K50" s="12" t="n"/>
      <c r="L50" s="12" t="n"/>
      <c r="M50" s="15">
        <f>IF(L50="","",IFERROR(INDEX(tblEquipo[Nombre profesional],MATCH(L50,tblEquipo[ID técnico],0)),"ID no encontrado"))</f>
        <v/>
      </c>
      <c r="N50" s="15">
        <f>IF(L50="","",IFERROR(INDEX(tblEquipo[Perfil principal],MATCH(L50,tblEquipo[ID técnico],0)),""))</f>
        <v/>
      </c>
      <c r="O50" s="15">
        <f>IF(OR(A50="",B50="",C50="",L50=""),"",IF(COUNTIFS(tblDisponibilidad[ID técnico],L50,tblDisponibilidad[Fecha],B50,tblDisponibilidad[Turno],C50,tblDisponibilidad[Estado de disponibilidad],"Disponible")&gt;0,"Sí","No"))</f>
        <v/>
      </c>
      <c r="P50" s="15">
        <f>IF(L50="","",IF(N50=H50,"Sí","No"))</f>
        <v/>
      </c>
      <c r="Q50" s="15">
        <f>IF(L50="","",IF(AND(IF(I50="",TRUE,IFERROR(INDEX(tblEquipo[[Cámara]:[Producción]],MATCH(L50,tblEquipo[ID técnico],0),MATCH(I50,tblEquipo[[#Headers],[Cámara]:[Producción]],0))="Sí",FALSE)),IF(J50="",TRUE,IFERROR(INDEX(tblEquipo[[Cámara]:[Producción]],MATCH(L50,tblEquipo[ID técnico],0),MATCH(J50,tblEquipo[[#Headers],[Cámara]:[Producción]],0))="Sí",FALSE))),"Sí","No"))</f>
        <v/>
      </c>
      <c r="R50" s="15">
        <f>IF(L50="","",IF(COUNTIFS(tblCobertura[ID técnico asignado],L50,tblCobertura[Fecha],B50,tblCobertura[Turno],C50)&gt;1,"Conflicto","Sin conflicto"))</f>
        <v/>
      </c>
      <c r="S50" s="15">
        <f>IF(L50="","",IFERROR(IF(COUNTIF(tblCobertura[ID técnico asignado],L50)&gt;INDEX(tblEquipo[Máximo de turnos del proyecto],MATCH(L50,tblEquipo[ID técnico],0)),"Superado","Correcto"),"Sin límite"))</f>
        <v/>
      </c>
      <c r="T50" s="15">
        <f>IF(A50="","",IF(B50="","Falta fecha",IF(OR(Resumen!$C$4="",Resumen!$C$5=""),"Revisar fechas del proyecto",IF(OR(B50&lt;Resumen!$C$4,B50&gt;Resumen!$C$5),"Fuera del proyecto","Correcta"))))</f>
        <v/>
      </c>
      <c r="U50" s="15">
        <f>IF(A50="","",IF(COUNTA(B50,C50,D50,E50,F50,G50,H50,K50)&lt;8,"Incompleta",IF(E50=D50,"Revisar horario","Completa")))</f>
        <v/>
      </c>
      <c r="V50" s="15">
        <f>IF(A50="","",IF(U50&lt;&gt;"Completa","Revisar",IF(T50&lt;&gt;"Correcta","Revisar",IF(L50="","Sin asignar",IF(AND(O50="Sí",P50="Sí",Q50="Sí",R50="Sin conflicto",OR(S50="Correcto",S50="Sin límite")),"Cubierto","Revisar")))))</f>
        <v/>
      </c>
      <c r="W50" s="12" t="n"/>
    </row>
    <row r="51">
      <c r="A51" s="12" t="n"/>
      <c r="B51" s="25" t="n"/>
      <c r="C51" s="12" t="n"/>
      <c r="D51" s="26" t="n"/>
      <c r="E51" s="26" t="n"/>
      <c r="F51" s="12" t="n"/>
      <c r="G51" s="12" t="n"/>
      <c r="H51" s="12" t="n"/>
      <c r="I51" s="12" t="n"/>
      <c r="J51" s="12" t="n"/>
      <c r="K51" s="12" t="n"/>
      <c r="L51" s="12" t="n"/>
      <c r="M51" s="15">
        <f>IF(L51="","",IFERROR(INDEX(tblEquipo[Nombre profesional],MATCH(L51,tblEquipo[ID técnico],0)),"ID no encontrado"))</f>
        <v/>
      </c>
      <c r="N51" s="15">
        <f>IF(L51="","",IFERROR(INDEX(tblEquipo[Perfil principal],MATCH(L51,tblEquipo[ID técnico],0)),""))</f>
        <v/>
      </c>
      <c r="O51" s="15">
        <f>IF(OR(A51="",B51="",C51="",L51=""),"",IF(COUNTIFS(tblDisponibilidad[ID técnico],L51,tblDisponibilidad[Fecha],B51,tblDisponibilidad[Turno],C51,tblDisponibilidad[Estado de disponibilidad],"Disponible")&gt;0,"Sí","No"))</f>
        <v/>
      </c>
      <c r="P51" s="15">
        <f>IF(L51="","",IF(N51=H51,"Sí","No"))</f>
        <v/>
      </c>
      <c r="Q51" s="15">
        <f>IF(L51="","",IF(AND(IF(I51="",TRUE,IFERROR(INDEX(tblEquipo[[Cámara]:[Producción]],MATCH(L51,tblEquipo[ID técnico],0),MATCH(I51,tblEquipo[[#Headers],[Cámara]:[Producción]],0))="Sí",FALSE)),IF(J51="",TRUE,IFERROR(INDEX(tblEquipo[[Cámara]:[Producción]],MATCH(L51,tblEquipo[ID técnico],0),MATCH(J51,tblEquipo[[#Headers],[Cámara]:[Producción]],0))="Sí",FALSE))),"Sí","No"))</f>
        <v/>
      </c>
      <c r="R51" s="15">
        <f>IF(L51="","",IF(COUNTIFS(tblCobertura[ID técnico asignado],L51,tblCobertura[Fecha],B51,tblCobertura[Turno],C51)&gt;1,"Conflicto","Sin conflicto"))</f>
        <v/>
      </c>
      <c r="S51" s="15">
        <f>IF(L51="","",IFERROR(IF(COUNTIF(tblCobertura[ID técnico asignado],L51)&gt;INDEX(tblEquipo[Máximo de turnos del proyecto],MATCH(L51,tblEquipo[ID técnico],0)),"Superado","Correcto"),"Sin límite"))</f>
        <v/>
      </c>
      <c r="T51" s="15">
        <f>IF(A51="","",IF(B51="","Falta fecha",IF(OR(Resumen!$C$4="",Resumen!$C$5=""),"Revisar fechas del proyecto",IF(OR(B51&lt;Resumen!$C$4,B51&gt;Resumen!$C$5),"Fuera del proyecto","Correcta"))))</f>
        <v/>
      </c>
      <c r="U51" s="15">
        <f>IF(A51="","",IF(COUNTA(B51,C51,D51,E51,F51,G51,H51,K51)&lt;8,"Incompleta",IF(E51=D51,"Revisar horario","Completa")))</f>
        <v/>
      </c>
      <c r="V51" s="15">
        <f>IF(A51="","",IF(U51&lt;&gt;"Completa","Revisar",IF(T51&lt;&gt;"Correcta","Revisar",IF(L51="","Sin asignar",IF(AND(O51="Sí",P51="Sí",Q51="Sí",R51="Sin conflicto",OR(S51="Correcto",S51="Sin límite")),"Cubierto","Revisar")))))</f>
        <v/>
      </c>
      <c r="W51" s="12" t="n"/>
    </row>
    <row r="52">
      <c r="A52" s="12" t="n"/>
      <c r="B52" s="25" t="n"/>
      <c r="C52" s="12" t="n"/>
      <c r="D52" s="26" t="n"/>
      <c r="E52" s="26" t="n"/>
      <c r="F52" s="12" t="n"/>
      <c r="G52" s="12" t="n"/>
      <c r="H52" s="12" t="n"/>
      <c r="I52" s="12" t="n"/>
      <c r="J52" s="12" t="n"/>
      <c r="K52" s="12" t="n"/>
      <c r="L52" s="12" t="n"/>
      <c r="M52" s="15">
        <f>IF(L52="","",IFERROR(INDEX(tblEquipo[Nombre profesional],MATCH(L52,tblEquipo[ID técnico],0)),"ID no encontrado"))</f>
        <v/>
      </c>
      <c r="N52" s="15">
        <f>IF(L52="","",IFERROR(INDEX(tblEquipo[Perfil principal],MATCH(L52,tblEquipo[ID técnico],0)),""))</f>
        <v/>
      </c>
      <c r="O52" s="15">
        <f>IF(OR(A52="",B52="",C52="",L52=""),"",IF(COUNTIFS(tblDisponibilidad[ID técnico],L52,tblDisponibilidad[Fecha],B52,tblDisponibilidad[Turno],C52,tblDisponibilidad[Estado de disponibilidad],"Disponible")&gt;0,"Sí","No"))</f>
        <v/>
      </c>
      <c r="P52" s="15">
        <f>IF(L52="","",IF(N52=H52,"Sí","No"))</f>
        <v/>
      </c>
      <c r="Q52" s="15">
        <f>IF(L52="","",IF(AND(IF(I52="",TRUE,IFERROR(INDEX(tblEquipo[[Cámara]:[Producción]],MATCH(L52,tblEquipo[ID técnico],0),MATCH(I52,tblEquipo[[#Headers],[Cámara]:[Producción]],0))="Sí",FALSE)),IF(J52="",TRUE,IFERROR(INDEX(tblEquipo[[Cámara]:[Producción]],MATCH(L52,tblEquipo[ID técnico],0),MATCH(J52,tblEquipo[[#Headers],[Cámara]:[Producción]],0))="Sí",FALSE))),"Sí","No"))</f>
        <v/>
      </c>
      <c r="R52" s="15">
        <f>IF(L52="","",IF(COUNTIFS(tblCobertura[ID técnico asignado],L52,tblCobertura[Fecha],B52,tblCobertura[Turno],C52)&gt;1,"Conflicto","Sin conflicto"))</f>
        <v/>
      </c>
      <c r="S52" s="15">
        <f>IF(L52="","",IFERROR(IF(COUNTIF(tblCobertura[ID técnico asignado],L52)&gt;INDEX(tblEquipo[Máximo de turnos del proyecto],MATCH(L52,tblEquipo[ID técnico],0)),"Superado","Correcto"),"Sin límite"))</f>
        <v/>
      </c>
      <c r="T52" s="15">
        <f>IF(A52="","",IF(B52="","Falta fecha",IF(OR(Resumen!$C$4="",Resumen!$C$5=""),"Revisar fechas del proyecto",IF(OR(B52&lt;Resumen!$C$4,B52&gt;Resumen!$C$5),"Fuera del proyecto","Correcta"))))</f>
        <v/>
      </c>
      <c r="U52" s="15">
        <f>IF(A52="","",IF(COUNTA(B52,C52,D52,E52,F52,G52,H52,K52)&lt;8,"Incompleta",IF(E52=D52,"Revisar horario","Completa")))</f>
        <v/>
      </c>
      <c r="V52" s="15">
        <f>IF(A52="","",IF(U52&lt;&gt;"Completa","Revisar",IF(T52&lt;&gt;"Correcta","Revisar",IF(L52="","Sin asignar",IF(AND(O52="Sí",P52="Sí",Q52="Sí",R52="Sin conflicto",OR(S52="Correcto",S52="Sin límite")),"Cubierto","Revisar")))))</f>
        <v/>
      </c>
      <c r="W52" s="12" t="n"/>
    </row>
    <row r="53">
      <c r="A53" s="12" t="n"/>
      <c r="B53" s="25" t="n"/>
      <c r="C53" s="12" t="n"/>
      <c r="D53" s="26" t="n"/>
      <c r="E53" s="26" t="n"/>
      <c r="F53" s="12" t="n"/>
      <c r="G53" s="12" t="n"/>
      <c r="H53" s="12" t="n"/>
      <c r="I53" s="12" t="n"/>
      <c r="J53" s="12" t="n"/>
      <c r="K53" s="12" t="n"/>
      <c r="L53" s="12" t="n"/>
      <c r="M53" s="15">
        <f>IF(L53="","",IFERROR(INDEX(tblEquipo[Nombre profesional],MATCH(L53,tblEquipo[ID técnico],0)),"ID no encontrado"))</f>
        <v/>
      </c>
      <c r="N53" s="15">
        <f>IF(L53="","",IFERROR(INDEX(tblEquipo[Perfil principal],MATCH(L53,tblEquipo[ID técnico],0)),""))</f>
        <v/>
      </c>
      <c r="O53" s="15">
        <f>IF(OR(A53="",B53="",C53="",L53=""),"",IF(COUNTIFS(tblDisponibilidad[ID técnico],L53,tblDisponibilidad[Fecha],B53,tblDisponibilidad[Turno],C53,tblDisponibilidad[Estado de disponibilidad],"Disponible")&gt;0,"Sí","No"))</f>
        <v/>
      </c>
      <c r="P53" s="15">
        <f>IF(L53="","",IF(N53=H53,"Sí","No"))</f>
        <v/>
      </c>
      <c r="Q53" s="15">
        <f>IF(L53="","",IF(AND(IF(I53="",TRUE,IFERROR(INDEX(tblEquipo[[Cámara]:[Producción]],MATCH(L53,tblEquipo[ID técnico],0),MATCH(I53,tblEquipo[[#Headers],[Cámara]:[Producción]],0))="Sí",FALSE)),IF(J53="",TRUE,IFERROR(INDEX(tblEquipo[[Cámara]:[Producción]],MATCH(L53,tblEquipo[ID técnico],0),MATCH(J53,tblEquipo[[#Headers],[Cámara]:[Producción]],0))="Sí",FALSE))),"Sí","No"))</f>
        <v/>
      </c>
      <c r="R53" s="15">
        <f>IF(L53="","",IF(COUNTIFS(tblCobertura[ID técnico asignado],L53,tblCobertura[Fecha],B53,tblCobertura[Turno],C53)&gt;1,"Conflicto","Sin conflicto"))</f>
        <v/>
      </c>
      <c r="S53" s="15">
        <f>IF(L53="","",IFERROR(IF(COUNTIF(tblCobertura[ID técnico asignado],L53)&gt;INDEX(tblEquipo[Máximo de turnos del proyecto],MATCH(L53,tblEquipo[ID técnico],0)),"Superado","Correcto"),"Sin límite"))</f>
        <v/>
      </c>
      <c r="T53" s="15">
        <f>IF(A53="","",IF(B53="","Falta fecha",IF(OR(Resumen!$C$4="",Resumen!$C$5=""),"Revisar fechas del proyecto",IF(OR(B53&lt;Resumen!$C$4,B53&gt;Resumen!$C$5),"Fuera del proyecto","Correcta"))))</f>
        <v/>
      </c>
      <c r="U53" s="15">
        <f>IF(A53="","",IF(COUNTA(B53,C53,D53,E53,F53,G53,H53,K53)&lt;8,"Incompleta",IF(E53=D53,"Revisar horario","Completa")))</f>
        <v/>
      </c>
      <c r="V53" s="15">
        <f>IF(A53="","",IF(U53&lt;&gt;"Completa","Revisar",IF(T53&lt;&gt;"Correcta","Revisar",IF(L53="","Sin asignar",IF(AND(O53="Sí",P53="Sí",Q53="Sí",R53="Sin conflicto",OR(S53="Correcto",S53="Sin límite")),"Cubierto","Revisar")))))</f>
        <v/>
      </c>
      <c r="W53" s="12" t="n"/>
    </row>
    <row r="54">
      <c r="A54" s="12" t="n"/>
      <c r="B54" s="25" t="n"/>
      <c r="C54" s="12" t="n"/>
      <c r="D54" s="26" t="n"/>
      <c r="E54" s="26" t="n"/>
      <c r="F54" s="12" t="n"/>
      <c r="G54" s="12" t="n"/>
      <c r="H54" s="12" t="n"/>
      <c r="I54" s="12" t="n"/>
      <c r="J54" s="12" t="n"/>
      <c r="K54" s="12" t="n"/>
      <c r="L54" s="12" t="n"/>
      <c r="M54" s="15">
        <f>IF(L54="","",IFERROR(INDEX(tblEquipo[Nombre profesional],MATCH(L54,tblEquipo[ID técnico],0)),"ID no encontrado"))</f>
        <v/>
      </c>
      <c r="N54" s="15">
        <f>IF(L54="","",IFERROR(INDEX(tblEquipo[Perfil principal],MATCH(L54,tblEquipo[ID técnico],0)),""))</f>
        <v/>
      </c>
      <c r="O54" s="15">
        <f>IF(OR(A54="",B54="",C54="",L54=""),"",IF(COUNTIFS(tblDisponibilidad[ID técnico],L54,tblDisponibilidad[Fecha],B54,tblDisponibilidad[Turno],C54,tblDisponibilidad[Estado de disponibilidad],"Disponible")&gt;0,"Sí","No"))</f>
        <v/>
      </c>
      <c r="P54" s="15">
        <f>IF(L54="","",IF(N54=H54,"Sí","No"))</f>
        <v/>
      </c>
      <c r="Q54" s="15">
        <f>IF(L54="","",IF(AND(IF(I54="",TRUE,IFERROR(INDEX(tblEquipo[[Cámara]:[Producción]],MATCH(L54,tblEquipo[ID técnico],0),MATCH(I54,tblEquipo[[#Headers],[Cámara]:[Producción]],0))="Sí",FALSE)),IF(J54="",TRUE,IFERROR(INDEX(tblEquipo[[Cámara]:[Producción]],MATCH(L54,tblEquipo[ID técnico],0),MATCH(J54,tblEquipo[[#Headers],[Cámara]:[Producción]],0))="Sí",FALSE))),"Sí","No"))</f>
        <v/>
      </c>
      <c r="R54" s="15">
        <f>IF(L54="","",IF(COUNTIFS(tblCobertura[ID técnico asignado],L54,tblCobertura[Fecha],B54,tblCobertura[Turno],C54)&gt;1,"Conflicto","Sin conflicto"))</f>
        <v/>
      </c>
      <c r="S54" s="15">
        <f>IF(L54="","",IFERROR(IF(COUNTIF(tblCobertura[ID técnico asignado],L54)&gt;INDEX(tblEquipo[Máximo de turnos del proyecto],MATCH(L54,tblEquipo[ID técnico],0)),"Superado","Correcto"),"Sin límite"))</f>
        <v/>
      </c>
      <c r="T54" s="15">
        <f>IF(A54="","",IF(B54="","Falta fecha",IF(OR(Resumen!$C$4="",Resumen!$C$5=""),"Revisar fechas del proyecto",IF(OR(B54&lt;Resumen!$C$4,B54&gt;Resumen!$C$5),"Fuera del proyecto","Correcta"))))</f>
        <v/>
      </c>
      <c r="U54" s="15">
        <f>IF(A54="","",IF(COUNTA(B54,C54,D54,E54,F54,G54,H54,K54)&lt;8,"Incompleta",IF(E54=D54,"Revisar horario","Completa")))</f>
        <v/>
      </c>
      <c r="V54" s="15">
        <f>IF(A54="","",IF(U54&lt;&gt;"Completa","Revisar",IF(T54&lt;&gt;"Correcta","Revisar",IF(L54="","Sin asignar",IF(AND(O54="Sí",P54="Sí",Q54="Sí",R54="Sin conflicto",OR(S54="Correcto",S54="Sin límite")),"Cubierto","Revisar")))))</f>
        <v/>
      </c>
      <c r="W54" s="12" t="n"/>
    </row>
    <row r="55">
      <c r="A55" s="12" t="n"/>
      <c r="B55" s="25" t="n"/>
      <c r="C55" s="12" t="n"/>
      <c r="D55" s="26" t="n"/>
      <c r="E55" s="26" t="n"/>
      <c r="F55" s="12" t="n"/>
      <c r="G55" s="12" t="n"/>
      <c r="H55" s="12" t="n"/>
      <c r="I55" s="12" t="n"/>
      <c r="J55" s="12" t="n"/>
      <c r="K55" s="12" t="n"/>
      <c r="L55" s="12" t="n"/>
      <c r="M55" s="15">
        <f>IF(L55="","",IFERROR(INDEX(tblEquipo[Nombre profesional],MATCH(L55,tblEquipo[ID técnico],0)),"ID no encontrado"))</f>
        <v/>
      </c>
      <c r="N55" s="15">
        <f>IF(L55="","",IFERROR(INDEX(tblEquipo[Perfil principal],MATCH(L55,tblEquipo[ID técnico],0)),""))</f>
        <v/>
      </c>
      <c r="O55" s="15">
        <f>IF(OR(A55="",B55="",C55="",L55=""),"",IF(COUNTIFS(tblDisponibilidad[ID técnico],L55,tblDisponibilidad[Fecha],B55,tblDisponibilidad[Turno],C55,tblDisponibilidad[Estado de disponibilidad],"Disponible")&gt;0,"Sí","No"))</f>
        <v/>
      </c>
      <c r="P55" s="15">
        <f>IF(L55="","",IF(N55=H55,"Sí","No"))</f>
        <v/>
      </c>
      <c r="Q55" s="15">
        <f>IF(L55="","",IF(AND(IF(I55="",TRUE,IFERROR(INDEX(tblEquipo[[Cámara]:[Producción]],MATCH(L55,tblEquipo[ID técnico],0),MATCH(I55,tblEquipo[[#Headers],[Cámara]:[Producción]],0))="Sí",FALSE)),IF(J55="",TRUE,IFERROR(INDEX(tblEquipo[[Cámara]:[Producción]],MATCH(L55,tblEquipo[ID técnico],0),MATCH(J55,tblEquipo[[#Headers],[Cámara]:[Producción]],0))="Sí",FALSE))),"Sí","No"))</f>
        <v/>
      </c>
      <c r="R55" s="15">
        <f>IF(L55="","",IF(COUNTIFS(tblCobertura[ID técnico asignado],L55,tblCobertura[Fecha],B55,tblCobertura[Turno],C55)&gt;1,"Conflicto","Sin conflicto"))</f>
        <v/>
      </c>
      <c r="S55" s="15">
        <f>IF(L55="","",IFERROR(IF(COUNTIF(tblCobertura[ID técnico asignado],L55)&gt;INDEX(tblEquipo[Máximo de turnos del proyecto],MATCH(L55,tblEquipo[ID técnico],0)),"Superado","Correcto"),"Sin límite"))</f>
        <v/>
      </c>
      <c r="T55" s="15">
        <f>IF(A55="","",IF(B55="","Falta fecha",IF(OR(Resumen!$C$4="",Resumen!$C$5=""),"Revisar fechas del proyecto",IF(OR(B55&lt;Resumen!$C$4,B55&gt;Resumen!$C$5),"Fuera del proyecto","Correcta"))))</f>
        <v/>
      </c>
      <c r="U55" s="15">
        <f>IF(A55="","",IF(COUNTA(B55,C55,D55,E55,F55,G55,H55,K55)&lt;8,"Incompleta",IF(E55=D55,"Revisar horario","Completa")))</f>
        <v/>
      </c>
      <c r="V55" s="15">
        <f>IF(A55="","",IF(U55&lt;&gt;"Completa","Revisar",IF(T55&lt;&gt;"Correcta","Revisar",IF(L55="","Sin asignar",IF(AND(O55="Sí",P55="Sí",Q55="Sí",R55="Sin conflicto",OR(S55="Correcto",S55="Sin límite")),"Cubierto","Revisar")))))</f>
        <v/>
      </c>
      <c r="W55" s="12" t="n"/>
    </row>
    <row r="56">
      <c r="A56" s="12" t="n"/>
      <c r="B56" s="25" t="n"/>
      <c r="C56" s="12" t="n"/>
      <c r="D56" s="26" t="n"/>
      <c r="E56" s="26" t="n"/>
      <c r="F56" s="12" t="n"/>
      <c r="G56" s="12" t="n"/>
      <c r="H56" s="12" t="n"/>
      <c r="I56" s="12" t="n"/>
      <c r="J56" s="12" t="n"/>
      <c r="K56" s="12" t="n"/>
      <c r="L56" s="12" t="n"/>
      <c r="M56" s="15">
        <f>IF(L56="","",IFERROR(INDEX(tblEquipo[Nombre profesional],MATCH(L56,tblEquipo[ID técnico],0)),"ID no encontrado"))</f>
        <v/>
      </c>
      <c r="N56" s="15">
        <f>IF(L56="","",IFERROR(INDEX(tblEquipo[Perfil principal],MATCH(L56,tblEquipo[ID técnico],0)),""))</f>
        <v/>
      </c>
      <c r="O56" s="15">
        <f>IF(OR(A56="",B56="",C56="",L56=""),"",IF(COUNTIFS(tblDisponibilidad[ID técnico],L56,tblDisponibilidad[Fecha],B56,tblDisponibilidad[Turno],C56,tblDisponibilidad[Estado de disponibilidad],"Disponible")&gt;0,"Sí","No"))</f>
        <v/>
      </c>
      <c r="P56" s="15">
        <f>IF(L56="","",IF(N56=H56,"Sí","No"))</f>
        <v/>
      </c>
      <c r="Q56" s="15">
        <f>IF(L56="","",IF(AND(IF(I56="",TRUE,IFERROR(INDEX(tblEquipo[[Cámara]:[Producción]],MATCH(L56,tblEquipo[ID técnico],0),MATCH(I56,tblEquipo[[#Headers],[Cámara]:[Producción]],0))="Sí",FALSE)),IF(J56="",TRUE,IFERROR(INDEX(tblEquipo[[Cámara]:[Producción]],MATCH(L56,tblEquipo[ID técnico],0),MATCH(J56,tblEquipo[[#Headers],[Cámara]:[Producción]],0))="Sí",FALSE))),"Sí","No"))</f>
        <v/>
      </c>
      <c r="R56" s="15">
        <f>IF(L56="","",IF(COUNTIFS(tblCobertura[ID técnico asignado],L56,tblCobertura[Fecha],B56,tblCobertura[Turno],C56)&gt;1,"Conflicto","Sin conflicto"))</f>
        <v/>
      </c>
      <c r="S56" s="15">
        <f>IF(L56="","",IFERROR(IF(COUNTIF(tblCobertura[ID técnico asignado],L56)&gt;INDEX(tblEquipo[Máximo de turnos del proyecto],MATCH(L56,tblEquipo[ID técnico],0)),"Superado","Correcto"),"Sin límite"))</f>
        <v/>
      </c>
      <c r="T56" s="15">
        <f>IF(A56="","",IF(B56="","Falta fecha",IF(OR(Resumen!$C$4="",Resumen!$C$5=""),"Revisar fechas del proyecto",IF(OR(B56&lt;Resumen!$C$4,B56&gt;Resumen!$C$5),"Fuera del proyecto","Correcta"))))</f>
        <v/>
      </c>
      <c r="U56" s="15">
        <f>IF(A56="","",IF(COUNTA(B56,C56,D56,E56,F56,G56,H56,K56)&lt;8,"Incompleta",IF(E56=D56,"Revisar horario","Completa")))</f>
        <v/>
      </c>
      <c r="V56" s="15">
        <f>IF(A56="","",IF(U56&lt;&gt;"Completa","Revisar",IF(T56&lt;&gt;"Correcta","Revisar",IF(L56="","Sin asignar",IF(AND(O56="Sí",P56="Sí",Q56="Sí",R56="Sin conflicto",OR(S56="Correcto",S56="Sin límite")),"Cubierto","Revisar")))))</f>
        <v/>
      </c>
      <c r="W56" s="12" t="n"/>
    </row>
    <row r="57">
      <c r="A57" s="12" t="n"/>
      <c r="B57" s="25" t="n"/>
      <c r="C57" s="12" t="n"/>
      <c r="D57" s="26" t="n"/>
      <c r="E57" s="26" t="n"/>
      <c r="F57" s="12" t="n"/>
      <c r="G57" s="12" t="n"/>
      <c r="H57" s="12" t="n"/>
      <c r="I57" s="12" t="n"/>
      <c r="J57" s="12" t="n"/>
      <c r="K57" s="12" t="n"/>
      <c r="L57" s="12" t="n"/>
      <c r="M57" s="15">
        <f>IF(L57="","",IFERROR(INDEX(tblEquipo[Nombre profesional],MATCH(L57,tblEquipo[ID técnico],0)),"ID no encontrado"))</f>
        <v/>
      </c>
      <c r="N57" s="15">
        <f>IF(L57="","",IFERROR(INDEX(tblEquipo[Perfil principal],MATCH(L57,tblEquipo[ID técnico],0)),""))</f>
        <v/>
      </c>
      <c r="O57" s="15">
        <f>IF(OR(A57="",B57="",C57="",L57=""),"",IF(COUNTIFS(tblDisponibilidad[ID técnico],L57,tblDisponibilidad[Fecha],B57,tblDisponibilidad[Turno],C57,tblDisponibilidad[Estado de disponibilidad],"Disponible")&gt;0,"Sí","No"))</f>
        <v/>
      </c>
      <c r="P57" s="15">
        <f>IF(L57="","",IF(N57=H57,"Sí","No"))</f>
        <v/>
      </c>
      <c r="Q57" s="15">
        <f>IF(L57="","",IF(AND(IF(I57="",TRUE,IFERROR(INDEX(tblEquipo[[Cámara]:[Producción]],MATCH(L57,tblEquipo[ID técnico],0),MATCH(I57,tblEquipo[[#Headers],[Cámara]:[Producción]],0))="Sí",FALSE)),IF(J57="",TRUE,IFERROR(INDEX(tblEquipo[[Cámara]:[Producción]],MATCH(L57,tblEquipo[ID técnico],0),MATCH(J57,tblEquipo[[#Headers],[Cámara]:[Producción]],0))="Sí",FALSE))),"Sí","No"))</f>
        <v/>
      </c>
      <c r="R57" s="15">
        <f>IF(L57="","",IF(COUNTIFS(tblCobertura[ID técnico asignado],L57,tblCobertura[Fecha],B57,tblCobertura[Turno],C57)&gt;1,"Conflicto","Sin conflicto"))</f>
        <v/>
      </c>
      <c r="S57" s="15">
        <f>IF(L57="","",IFERROR(IF(COUNTIF(tblCobertura[ID técnico asignado],L57)&gt;INDEX(tblEquipo[Máximo de turnos del proyecto],MATCH(L57,tblEquipo[ID técnico],0)),"Superado","Correcto"),"Sin límite"))</f>
        <v/>
      </c>
      <c r="T57" s="15">
        <f>IF(A57="","",IF(B57="","Falta fecha",IF(OR(Resumen!$C$4="",Resumen!$C$5=""),"Revisar fechas del proyecto",IF(OR(B57&lt;Resumen!$C$4,B57&gt;Resumen!$C$5),"Fuera del proyecto","Correcta"))))</f>
        <v/>
      </c>
      <c r="U57" s="15">
        <f>IF(A57="","",IF(COUNTA(B57,C57,D57,E57,F57,G57,H57,K57)&lt;8,"Incompleta",IF(E57=D57,"Revisar horario","Completa")))</f>
        <v/>
      </c>
      <c r="V57" s="15">
        <f>IF(A57="","",IF(U57&lt;&gt;"Completa","Revisar",IF(T57&lt;&gt;"Correcta","Revisar",IF(L57="","Sin asignar",IF(AND(O57="Sí",P57="Sí",Q57="Sí",R57="Sin conflicto",OR(S57="Correcto",S57="Sin límite")),"Cubierto","Revisar")))))</f>
        <v/>
      </c>
      <c r="W57" s="12" t="n"/>
    </row>
    <row r="58">
      <c r="A58" s="12" t="n"/>
      <c r="B58" s="25" t="n"/>
      <c r="C58" s="12" t="n"/>
      <c r="D58" s="26" t="n"/>
      <c r="E58" s="26" t="n"/>
      <c r="F58" s="12" t="n"/>
      <c r="G58" s="12" t="n"/>
      <c r="H58" s="12" t="n"/>
      <c r="I58" s="12" t="n"/>
      <c r="J58" s="12" t="n"/>
      <c r="K58" s="12" t="n"/>
      <c r="L58" s="12" t="n"/>
      <c r="M58" s="15">
        <f>IF(L58="","",IFERROR(INDEX(tblEquipo[Nombre profesional],MATCH(L58,tblEquipo[ID técnico],0)),"ID no encontrado"))</f>
        <v/>
      </c>
      <c r="N58" s="15">
        <f>IF(L58="","",IFERROR(INDEX(tblEquipo[Perfil principal],MATCH(L58,tblEquipo[ID técnico],0)),""))</f>
        <v/>
      </c>
      <c r="O58" s="15">
        <f>IF(OR(A58="",B58="",C58="",L58=""),"",IF(COUNTIFS(tblDisponibilidad[ID técnico],L58,tblDisponibilidad[Fecha],B58,tblDisponibilidad[Turno],C58,tblDisponibilidad[Estado de disponibilidad],"Disponible")&gt;0,"Sí","No"))</f>
        <v/>
      </c>
      <c r="P58" s="15">
        <f>IF(L58="","",IF(N58=H58,"Sí","No"))</f>
        <v/>
      </c>
      <c r="Q58" s="15">
        <f>IF(L58="","",IF(AND(IF(I58="",TRUE,IFERROR(INDEX(tblEquipo[[Cámara]:[Producción]],MATCH(L58,tblEquipo[ID técnico],0),MATCH(I58,tblEquipo[[#Headers],[Cámara]:[Producción]],0))="Sí",FALSE)),IF(J58="",TRUE,IFERROR(INDEX(tblEquipo[[Cámara]:[Producción]],MATCH(L58,tblEquipo[ID técnico],0),MATCH(J58,tblEquipo[[#Headers],[Cámara]:[Producción]],0))="Sí",FALSE))),"Sí","No"))</f>
        <v/>
      </c>
      <c r="R58" s="15">
        <f>IF(L58="","",IF(COUNTIFS(tblCobertura[ID técnico asignado],L58,tblCobertura[Fecha],B58,tblCobertura[Turno],C58)&gt;1,"Conflicto","Sin conflicto"))</f>
        <v/>
      </c>
      <c r="S58" s="15">
        <f>IF(L58="","",IFERROR(IF(COUNTIF(tblCobertura[ID técnico asignado],L58)&gt;INDEX(tblEquipo[Máximo de turnos del proyecto],MATCH(L58,tblEquipo[ID técnico],0)),"Superado","Correcto"),"Sin límite"))</f>
        <v/>
      </c>
      <c r="T58" s="15">
        <f>IF(A58="","",IF(B58="","Falta fecha",IF(OR(Resumen!$C$4="",Resumen!$C$5=""),"Revisar fechas del proyecto",IF(OR(B58&lt;Resumen!$C$4,B58&gt;Resumen!$C$5),"Fuera del proyecto","Correcta"))))</f>
        <v/>
      </c>
      <c r="U58" s="15">
        <f>IF(A58="","",IF(COUNTA(B58,C58,D58,E58,F58,G58,H58,K58)&lt;8,"Incompleta",IF(E58=D58,"Revisar horario","Completa")))</f>
        <v/>
      </c>
      <c r="V58" s="15">
        <f>IF(A58="","",IF(U58&lt;&gt;"Completa","Revisar",IF(T58&lt;&gt;"Correcta","Revisar",IF(L58="","Sin asignar",IF(AND(O58="Sí",P58="Sí",Q58="Sí",R58="Sin conflicto",OR(S58="Correcto",S58="Sin límite")),"Cubierto","Revisar")))))</f>
        <v/>
      </c>
      <c r="W58" s="12" t="n"/>
    </row>
    <row r="59">
      <c r="A59" s="12" t="n"/>
      <c r="B59" s="25" t="n"/>
      <c r="C59" s="12" t="n"/>
      <c r="D59" s="26" t="n"/>
      <c r="E59" s="26" t="n"/>
      <c r="F59" s="12" t="n"/>
      <c r="G59" s="12" t="n"/>
      <c r="H59" s="12" t="n"/>
      <c r="I59" s="12" t="n"/>
      <c r="J59" s="12" t="n"/>
      <c r="K59" s="12" t="n"/>
      <c r="L59" s="12" t="n"/>
      <c r="M59" s="15">
        <f>IF(L59="","",IFERROR(INDEX(tblEquipo[Nombre profesional],MATCH(L59,tblEquipo[ID técnico],0)),"ID no encontrado"))</f>
        <v/>
      </c>
      <c r="N59" s="15">
        <f>IF(L59="","",IFERROR(INDEX(tblEquipo[Perfil principal],MATCH(L59,tblEquipo[ID técnico],0)),""))</f>
        <v/>
      </c>
      <c r="O59" s="15">
        <f>IF(OR(A59="",B59="",C59="",L59=""),"",IF(COUNTIFS(tblDisponibilidad[ID técnico],L59,tblDisponibilidad[Fecha],B59,tblDisponibilidad[Turno],C59,tblDisponibilidad[Estado de disponibilidad],"Disponible")&gt;0,"Sí","No"))</f>
        <v/>
      </c>
      <c r="P59" s="15">
        <f>IF(L59="","",IF(N59=H59,"Sí","No"))</f>
        <v/>
      </c>
      <c r="Q59" s="15">
        <f>IF(L59="","",IF(AND(IF(I59="",TRUE,IFERROR(INDEX(tblEquipo[[Cámara]:[Producción]],MATCH(L59,tblEquipo[ID técnico],0),MATCH(I59,tblEquipo[[#Headers],[Cámara]:[Producción]],0))="Sí",FALSE)),IF(J59="",TRUE,IFERROR(INDEX(tblEquipo[[Cámara]:[Producción]],MATCH(L59,tblEquipo[ID técnico],0),MATCH(J59,tblEquipo[[#Headers],[Cámara]:[Producción]],0))="Sí",FALSE))),"Sí","No"))</f>
        <v/>
      </c>
      <c r="R59" s="15">
        <f>IF(L59="","",IF(COUNTIFS(tblCobertura[ID técnico asignado],L59,tblCobertura[Fecha],B59,tblCobertura[Turno],C59)&gt;1,"Conflicto","Sin conflicto"))</f>
        <v/>
      </c>
      <c r="S59" s="15">
        <f>IF(L59="","",IFERROR(IF(COUNTIF(tblCobertura[ID técnico asignado],L59)&gt;INDEX(tblEquipo[Máximo de turnos del proyecto],MATCH(L59,tblEquipo[ID técnico],0)),"Superado","Correcto"),"Sin límite"))</f>
        <v/>
      </c>
      <c r="T59" s="15">
        <f>IF(A59="","",IF(B59="","Falta fecha",IF(OR(Resumen!$C$4="",Resumen!$C$5=""),"Revisar fechas del proyecto",IF(OR(B59&lt;Resumen!$C$4,B59&gt;Resumen!$C$5),"Fuera del proyecto","Correcta"))))</f>
        <v/>
      </c>
      <c r="U59" s="15">
        <f>IF(A59="","",IF(COUNTA(B59,C59,D59,E59,F59,G59,H59,K59)&lt;8,"Incompleta",IF(E59=D59,"Revisar horario","Completa")))</f>
        <v/>
      </c>
      <c r="V59" s="15">
        <f>IF(A59="","",IF(U59&lt;&gt;"Completa","Revisar",IF(T59&lt;&gt;"Correcta","Revisar",IF(L59="","Sin asignar",IF(AND(O59="Sí",P59="Sí",Q59="Sí",R59="Sin conflicto",OR(S59="Correcto",S59="Sin límite")),"Cubierto","Revisar")))))</f>
        <v/>
      </c>
      <c r="W59" s="12" t="n"/>
    </row>
    <row r="60">
      <c r="A60" s="12" t="n"/>
      <c r="B60" s="25" t="n"/>
      <c r="C60" s="12" t="n"/>
      <c r="D60" s="26" t="n"/>
      <c r="E60" s="26" t="n"/>
      <c r="F60" s="12" t="n"/>
      <c r="G60" s="12" t="n"/>
      <c r="H60" s="12" t="n"/>
      <c r="I60" s="12" t="n"/>
      <c r="J60" s="12" t="n"/>
      <c r="K60" s="12" t="n"/>
      <c r="L60" s="12" t="n"/>
      <c r="M60" s="15">
        <f>IF(L60="","",IFERROR(INDEX(tblEquipo[Nombre profesional],MATCH(L60,tblEquipo[ID técnico],0)),"ID no encontrado"))</f>
        <v/>
      </c>
      <c r="N60" s="15">
        <f>IF(L60="","",IFERROR(INDEX(tblEquipo[Perfil principal],MATCH(L60,tblEquipo[ID técnico],0)),""))</f>
        <v/>
      </c>
      <c r="O60" s="15">
        <f>IF(OR(A60="",B60="",C60="",L60=""),"",IF(COUNTIFS(tblDisponibilidad[ID técnico],L60,tblDisponibilidad[Fecha],B60,tblDisponibilidad[Turno],C60,tblDisponibilidad[Estado de disponibilidad],"Disponible")&gt;0,"Sí","No"))</f>
        <v/>
      </c>
      <c r="P60" s="15">
        <f>IF(L60="","",IF(N60=H60,"Sí","No"))</f>
        <v/>
      </c>
      <c r="Q60" s="15">
        <f>IF(L60="","",IF(AND(IF(I60="",TRUE,IFERROR(INDEX(tblEquipo[[Cámara]:[Producción]],MATCH(L60,tblEquipo[ID técnico],0),MATCH(I60,tblEquipo[[#Headers],[Cámara]:[Producción]],0))="Sí",FALSE)),IF(J60="",TRUE,IFERROR(INDEX(tblEquipo[[Cámara]:[Producción]],MATCH(L60,tblEquipo[ID técnico],0),MATCH(J60,tblEquipo[[#Headers],[Cámara]:[Producción]],0))="Sí",FALSE))),"Sí","No"))</f>
        <v/>
      </c>
      <c r="R60" s="15">
        <f>IF(L60="","",IF(COUNTIFS(tblCobertura[ID técnico asignado],L60,tblCobertura[Fecha],B60,tblCobertura[Turno],C60)&gt;1,"Conflicto","Sin conflicto"))</f>
        <v/>
      </c>
      <c r="S60" s="15">
        <f>IF(L60="","",IFERROR(IF(COUNTIF(tblCobertura[ID técnico asignado],L60)&gt;INDEX(tblEquipo[Máximo de turnos del proyecto],MATCH(L60,tblEquipo[ID técnico],0)),"Superado","Correcto"),"Sin límite"))</f>
        <v/>
      </c>
      <c r="T60" s="15">
        <f>IF(A60="","",IF(B60="","Falta fecha",IF(OR(Resumen!$C$4="",Resumen!$C$5=""),"Revisar fechas del proyecto",IF(OR(B60&lt;Resumen!$C$4,B60&gt;Resumen!$C$5),"Fuera del proyecto","Correcta"))))</f>
        <v/>
      </c>
      <c r="U60" s="15">
        <f>IF(A60="","",IF(COUNTA(B60,C60,D60,E60,F60,G60,H60,K60)&lt;8,"Incompleta",IF(E60=D60,"Revisar horario","Completa")))</f>
        <v/>
      </c>
      <c r="V60" s="15">
        <f>IF(A60="","",IF(U60&lt;&gt;"Completa","Revisar",IF(T60&lt;&gt;"Correcta","Revisar",IF(L60="","Sin asignar",IF(AND(O60="Sí",P60="Sí",Q60="Sí",R60="Sin conflicto",OR(S60="Correcto",S60="Sin límite")),"Cubierto","Revisar")))))</f>
        <v/>
      </c>
      <c r="W60" s="12" t="n"/>
    </row>
    <row r="61">
      <c r="A61" s="12" t="n"/>
      <c r="B61" s="25" t="n"/>
      <c r="C61" s="12" t="n"/>
      <c r="D61" s="26" t="n"/>
      <c r="E61" s="26" t="n"/>
      <c r="F61" s="12" t="n"/>
      <c r="G61" s="12" t="n"/>
      <c r="H61" s="12" t="n"/>
      <c r="I61" s="12" t="n"/>
      <c r="J61" s="12" t="n"/>
      <c r="K61" s="12" t="n"/>
      <c r="L61" s="12" t="n"/>
      <c r="M61" s="15">
        <f>IF(L61="","",IFERROR(INDEX(tblEquipo[Nombre profesional],MATCH(L61,tblEquipo[ID técnico],0)),"ID no encontrado"))</f>
        <v/>
      </c>
      <c r="N61" s="15">
        <f>IF(L61="","",IFERROR(INDEX(tblEquipo[Perfil principal],MATCH(L61,tblEquipo[ID técnico],0)),""))</f>
        <v/>
      </c>
      <c r="O61" s="15">
        <f>IF(OR(A61="",B61="",C61="",L61=""),"",IF(COUNTIFS(tblDisponibilidad[ID técnico],L61,tblDisponibilidad[Fecha],B61,tblDisponibilidad[Turno],C61,tblDisponibilidad[Estado de disponibilidad],"Disponible")&gt;0,"Sí","No"))</f>
        <v/>
      </c>
      <c r="P61" s="15">
        <f>IF(L61="","",IF(N61=H61,"Sí","No"))</f>
        <v/>
      </c>
      <c r="Q61" s="15">
        <f>IF(L61="","",IF(AND(IF(I61="",TRUE,IFERROR(INDEX(tblEquipo[[Cámara]:[Producción]],MATCH(L61,tblEquipo[ID técnico],0),MATCH(I61,tblEquipo[[#Headers],[Cámara]:[Producción]],0))="Sí",FALSE)),IF(J61="",TRUE,IFERROR(INDEX(tblEquipo[[Cámara]:[Producción]],MATCH(L61,tblEquipo[ID técnico],0),MATCH(J61,tblEquipo[[#Headers],[Cámara]:[Producción]],0))="Sí",FALSE))),"Sí","No"))</f>
        <v/>
      </c>
      <c r="R61" s="15">
        <f>IF(L61="","",IF(COUNTIFS(tblCobertura[ID técnico asignado],L61,tblCobertura[Fecha],B61,tblCobertura[Turno],C61)&gt;1,"Conflicto","Sin conflicto"))</f>
        <v/>
      </c>
      <c r="S61" s="15">
        <f>IF(L61="","",IFERROR(IF(COUNTIF(tblCobertura[ID técnico asignado],L61)&gt;INDEX(tblEquipo[Máximo de turnos del proyecto],MATCH(L61,tblEquipo[ID técnico],0)),"Superado","Correcto"),"Sin límite"))</f>
        <v/>
      </c>
      <c r="T61" s="15">
        <f>IF(A61="","",IF(B61="","Falta fecha",IF(OR(Resumen!$C$4="",Resumen!$C$5=""),"Revisar fechas del proyecto",IF(OR(B61&lt;Resumen!$C$4,B61&gt;Resumen!$C$5),"Fuera del proyecto","Correcta"))))</f>
        <v/>
      </c>
      <c r="U61" s="15">
        <f>IF(A61="","",IF(COUNTA(B61,C61,D61,E61,F61,G61,H61,K61)&lt;8,"Incompleta",IF(E61=D61,"Revisar horario","Completa")))</f>
        <v/>
      </c>
      <c r="V61" s="15">
        <f>IF(A61="","",IF(U61&lt;&gt;"Completa","Revisar",IF(T61&lt;&gt;"Correcta","Revisar",IF(L61="","Sin asignar",IF(AND(O61="Sí",P61="Sí",Q61="Sí",R61="Sin conflicto",OR(S61="Correcto",S61="Sin límite")),"Cubierto","Revisar")))))</f>
        <v/>
      </c>
      <c r="W61" s="12" t="n"/>
    </row>
    <row r="62">
      <c r="A62" s="12" t="n"/>
      <c r="B62" s="25" t="n"/>
      <c r="C62" s="12" t="n"/>
      <c r="D62" s="26" t="n"/>
      <c r="E62" s="26" t="n"/>
      <c r="F62" s="12" t="n"/>
      <c r="G62" s="12" t="n"/>
      <c r="H62" s="12" t="n"/>
      <c r="I62" s="12" t="n"/>
      <c r="J62" s="12" t="n"/>
      <c r="K62" s="12" t="n"/>
      <c r="L62" s="12" t="n"/>
      <c r="M62" s="15">
        <f>IF(L62="","",IFERROR(INDEX(tblEquipo[Nombre profesional],MATCH(L62,tblEquipo[ID técnico],0)),"ID no encontrado"))</f>
        <v/>
      </c>
      <c r="N62" s="15">
        <f>IF(L62="","",IFERROR(INDEX(tblEquipo[Perfil principal],MATCH(L62,tblEquipo[ID técnico],0)),""))</f>
        <v/>
      </c>
      <c r="O62" s="15">
        <f>IF(OR(A62="",B62="",C62="",L62=""),"",IF(COUNTIFS(tblDisponibilidad[ID técnico],L62,tblDisponibilidad[Fecha],B62,tblDisponibilidad[Turno],C62,tblDisponibilidad[Estado de disponibilidad],"Disponible")&gt;0,"Sí","No"))</f>
        <v/>
      </c>
      <c r="P62" s="15">
        <f>IF(L62="","",IF(N62=H62,"Sí","No"))</f>
        <v/>
      </c>
      <c r="Q62" s="15">
        <f>IF(L62="","",IF(AND(IF(I62="",TRUE,IFERROR(INDEX(tblEquipo[[Cámara]:[Producción]],MATCH(L62,tblEquipo[ID técnico],0),MATCH(I62,tblEquipo[[#Headers],[Cámara]:[Producción]],0))="Sí",FALSE)),IF(J62="",TRUE,IFERROR(INDEX(tblEquipo[[Cámara]:[Producción]],MATCH(L62,tblEquipo[ID técnico],0),MATCH(J62,tblEquipo[[#Headers],[Cámara]:[Producción]],0))="Sí",FALSE))),"Sí","No"))</f>
        <v/>
      </c>
      <c r="R62" s="15">
        <f>IF(L62="","",IF(COUNTIFS(tblCobertura[ID técnico asignado],L62,tblCobertura[Fecha],B62,tblCobertura[Turno],C62)&gt;1,"Conflicto","Sin conflicto"))</f>
        <v/>
      </c>
      <c r="S62" s="15">
        <f>IF(L62="","",IFERROR(IF(COUNTIF(tblCobertura[ID técnico asignado],L62)&gt;INDEX(tblEquipo[Máximo de turnos del proyecto],MATCH(L62,tblEquipo[ID técnico],0)),"Superado","Correcto"),"Sin límite"))</f>
        <v/>
      </c>
      <c r="T62" s="15">
        <f>IF(A62="","",IF(B62="","Falta fecha",IF(OR(Resumen!$C$4="",Resumen!$C$5=""),"Revisar fechas del proyecto",IF(OR(B62&lt;Resumen!$C$4,B62&gt;Resumen!$C$5),"Fuera del proyecto","Correcta"))))</f>
        <v/>
      </c>
      <c r="U62" s="15">
        <f>IF(A62="","",IF(COUNTA(B62,C62,D62,E62,F62,G62,H62,K62)&lt;8,"Incompleta",IF(E62=D62,"Revisar horario","Completa")))</f>
        <v/>
      </c>
      <c r="V62" s="15">
        <f>IF(A62="","",IF(U62&lt;&gt;"Completa","Revisar",IF(T62&lt;&gt;"Correcta","Revisar",IF(L62="","Sin asignar",IF(AND(O62="Sí",P62="Sí",Q62="Sí",R62="Sin conflicto",OR(S62="Correcto",S62="Sin límite")),"Cubierto","Revisar")))))</f>
        <v/>
      </c>
      <c r="W62" s="12" t="n"/>
    </row>
    <row r="63">
      <c r="A63" s="12" t="n"/>
      <c r="B63" s="25" t="n"/>
      <c r="C63" s="12" t="n"/>
      <c r="D63" s="26" t="n"/>
      <c r="E63" s="26" t="n"/>
      <c r="F63" s="12" t="n"/>
      <c r="G63" s="12" t="n"/>
      <c r="H63" s="12" t="n"/>
      <c r="I63" s="12" t="n"/>
      <c r="J63" s="12" t="n"/>
      <c r="K63" s="12" t="n"/>
      <c r="L63" s="12" t="n"/>
      <c r="M63" s="15">
        <f>IF(L63="","",IFERROR(INDEX(tblEquipo[Nombre profesional],MATCH(L63,tblEquipo[ID técnico],0)),"ID no encontrado"))</f>
        <v/>
      </c>
      <c r="N63" s="15">
        <f>IF(L63="","",IFERROR(INDEX(tblEquipo[Perfil principal],MATCH(L63,tblEquipo[ID técnico],0)),""))</f>
        <v/>
      </c>
      <c r="O63" s="15">
        <f>IF(OR(A63="",B63="",C63="",L63=""),"",IF(COUNTIFS(tblDisponibilidad[ID técnico],L63,tblDisponibilidad[Fecha],B63,tblDisponibilidad[Turno],C63,tblDisponibilidad[Estado de disponibilidad],"Disponible")&gt;0,"Sí","No"))</f>
        <v/>
      </c>
      <c r="P63" s="15">
        <f>IF(L63="","",IF(N63=H63,"Sí","No"))</f>
        <v/>
      </c>
      <c r="Q63" s="15">
        <f>IF(L63="","",IF(AND(IF(I63="",TRUE,IFERROR(INDEX(tblEquipo[[Cámara]:[Producción]],MATCH(L63,tblEquipo[ID técnico],0),MATCH(I63,tblEquipo[[#Headers],[Cámara]:[Producción]],0))="Sí",FALSE)),IF(J63="",TRUE,IFERROR(INDEX(tblEquipo[[Cámara]:[Producción]],MATCH(L63,tblEquipo[ID técnico],0),MATCH(J63,tblEquipo[[#Headers],[Cámara]:[Producción]],0))="Sí",FALSE))),"Sí","No"))</f>
        <v/>
      </c>
      <c r="R63" s="15">
        <f>IF(L63="","",IF(COUNTIFS(tblCobertura[ID técnico asignado],L63,tblCobertura[Fecha],B63,tblCobertura[Turno],C63)&gt;1,"Conflicto","Sin conflicto"))</f>
        <v/>
      </c>
      <c r="S63" s="15">
        <f>IF(L63="","",IFERROR(IF(COUNTIF(tblCobertura[ID técnico asignado],L63)&gt;INDEX(tblEquipo[Máximo de turnos del proyecto],MATCH(L63,tblEquipo[ID técnico],0)),"Superado","Correcto"),"Sin límite"))</f>
        <v/>
      </c>
      <c r="T63" s="15">
        <f>IF(A63="","",IF(B63="","Falta fecha",IF(OR(Resumen!$C$4="",Resumen!$C$5=""),"Revisar fechas del proyecto",IF(OR(B63&lt;Resumen!$C$4,B63&gt;Resumen!$C$5),"Fuera del proyecto","Correcta"))))</f>
        <v/>
      </c>
      <c r="U63" s="15">
        <f>IF(A63="","",IF(COUNTA(B63,C63,D63,E63,F63,G63,H63,K63)&lt;8,"Incompleta",IF(E63=D63,"Revisar horario","Completa")))</f>
        <v/>
      </c>
      <c r="V63" s="15">
        <f>IF(A63="","",IF(U63&lt;&gt;"Completa","Revisar",IF(T63&lt;&gt;"Correcta","Revisar",IF(L63="","Sin asignar",IF(AND(O63="Sí",P63="Sí",Q63="Sí",R63="Sin conflicto",OR(S63="Correcto",S63="Sin límite")),"Cubierto","Revisar")))))</f>
        <v/>
      </c>
      <c r="W63" s="12" t="n"/>
    </row>
    <row r="64">
      <c r="A64" s="12" t="n"/>
      <c r="B64" s="25" t="n"/>
      <c r="C64" s="12" t="n"/>
      <c r="D64" s="26" t="n"/>
      <c r="E64" s="26" t="n"/>
      <c r="F64" s="12" t="n"/>
      <c r="G64" s="12" t="n"/>
      <c r="H64" s="12" t="n"/>
      <c r="I64" s="12" t="n"/>
      <c r="J64" s="12" t="n"/>
      <c r="K64" s="12" t="n"/>
      <c r="L64" s="12" t="n"/>
      <c r="M64" s="15">
        <f>IF(L64="","",IFERROR(INDEX(tblEquipo[Nombre profesional],MATCH(L64,tblEquipo[ID técnico],0)),"ID no encontrado"))</f>
        <v/>
      </c>
      <c r="N64" s="15">
        <f>IF(L64="","",IFERROR(INDEX(tblEquipo[Perfil principal],MATCH(L64,tblEquipo[ID técnico],0)),""))</f>
        <v/>
      </c>
      <c r="O64" s="15">
        <f>IF(OR(A64="",B64="",C64="",L64=""),"",IF(COUNTIFS(tblDisponibilidad[ID técnico],L64,tblDisponibilidad[Fecha],B64,tblDisponibilidad[Turno],C64,tblDisponibilidad[Estado de disponibilidad],"Disponible")&gt;0,"Sí","No"))</f>
        <v/>
      </c>
      <c r="P64" s="15">
        <f>IF(L64="","",IF(N64=H64,"Sí","No"))</f>
        <v/>
      </c>
      <c r="Q64" s="15">
        <f>IF(L64="","",IF(AND(IF(I64="",TRUE,IFERROR(INDEX(tblEquipo[[Cámara]:[Producción]],MATCH(L64,tblEquipo[ID técnico],0),MATCH(I64,tblEquipo[[#Headers],[Cámara]:[Producción]],0))="Sí",FALSE)),IF(J64="",TRUE,IFERROR(INDEX(tblEquipo[[Cámara]:[Producción]],MATCH(L64,tblEquipo[ID técnico],0),MATCH(J64,tblEquipo[[#Headers],[Cámara]:[Producción]],0))="Sí",FALSE))),"Sí","No"))</f>
        <v/>
      </c>
      <c r="R64" s="15">
        <f>IF(L64="","",IF(COUNTIFS(tblCobertura[ID técnico asignado],L64,tblCobertura[Fecha],B64,tblCobertura[Turno],C64)&gt;1,"Conflicto","Sin conflicto"))</f>
        <v/>
      </c>
      <c r="S64" s="15">
        <f>IF(L64="","",IFERROR(IF(COUNTIF(tblCobertura[ID técnico asignado],L64)&gt;INDEX(tblEquipo[Máximo de turnos del proyecto],MATCH(L64,tblEquipo[ID técnico],0)),"Superado","Correcto"),"Sin límite"))</f>
        <v/>
      </c>
      <c r="T64" s="15">
        <f>IF(A64="","",IF(B64="","Falta fecha",IF(OR(Resumen!$C$4="",Resumen!$C$5=""),"Revisar fechas del proyecto",IF(OR(B64&lt;Resumen!$C$4,B64&gt;Resumen!$C$5),"Fuera del proyecto","Correcta"))))</f>
        <v/>
      </c>
      <c r="U64" s="15">
        <f>IF(A64="","",IF(COUNTA(B64,C64,D64,E64,F64,G64,H64,K64)&lt;8,"Incompleta",IF(E64=D64,"Revisar horario","Completa")))</f>
        <v/>
      </c>
      <c r="V64" s="15">
        <f>IF(A64="","",IF(U64&lt;&gt;"Completa","Revisar",IF(T64&lt;&gt;"Correcta","Revisar",IF(L64="","Sin asignar",IF(AND(O64="Sí",P64="Sí",Q64="Sí",R64="Sin conflicto",OR(S64="Correcto",S64="Sin límite")),"Cubierto","Revisar")))))</f>
        <v/>
      </c>
      <c r="W64" s="12" t="n"/>
    </row>
    <row r="65">
      <c r="A65" s="12" t="n"/>
      <c r="B65" s="25" t="n"/>
      <c r="C65" s="12" t="n"/>
      <c r="D65" s="26" t="n"/>
      <c r="E65" s="26" t="n"/>
      <c r="F65" s="12" t="n"/>
      <c r="G65" s="12" t="n"/>
      <c r="H65" s="12" t="n"/>
      <c r="I65" s="12" t="n"/>
      <c r="J65" s="12" t="n"/>
      <c r="K65" s="12" t="n"/>
      <c r="L65" s="12" t="n"/>
      <c r="M65" s="15">
        <f>IF(L65="","",IFERROR(INDEX(tblEquipo[Nombre profesional],MATCH(L65,tblEquipo[ID técnico],0)),"ID no encontrado"))</f>
        <v/>
      </c>
      <c r="N65" s="15">
        <f>IF(L65="","",IFERROR(INDEX(tblEquipo[Perfil principal],MATCH(L65,tblEquipo[ID técnico],0)),""))</f>
        <v/>
      </c>
      <c r="O65" s="15">
        <f>IF(OR(A65="",B65="",C65="",L65=""),"",IF(COUNTIFS(tblDisponibilidad[ID técnico],L65,tblDisponibilidad[Fecha],B65,tblDisponibilidad[Turno],C65,tblDisponibilidad[Estado de disponibilidad],"Disponible")&gt;0,"Sí","No"))</f>
        <v/>
      </c>
      <c r="P65" s="15">
        <f>IF(L65="","",IF(N65=H65,"Sí","No"))</f>
        <v/>
      </c>
      <c r="Q65" s="15">
        <f>IF(L65="","",IF(AND(IF(I65="",TRUE,IFERROR(INDEX(tblEquipo[[Cámara]:[Producción]],MATCH(L65,tblEquipo[ID técnico],0),MATCH(I65,tblEquipo[[#Headers],[Cámara]:[Producción]],0))="Sí",FALSE)),IF(J65="",TRUE,IFERROR(INDEX(tblEquipo[[Cámara]:[Producción]],MATCH(L65,tblEquipo[ID técnico],0),MATCH(J65,tblEquipo[[#Headers],[Cámara]:[Producción]],0))="Sí",FALSE))),"Sí","No"))</f>
        <v/>
      </c>
      <c r="R65" s="15">
        <f>IF(L65="","",IF(COUNTIFS(tblCobertura[ID técnico asignado],L65,tblCobertura[Fecha],B65,tblCobertura[Turno],C65)&gt;1,"Conflicto","Sin conflicto"))</f>
        <v/>
      </c>
      <c r="S65" s="15">
        <f>IF(L65="","",IFERROR(IF(COUNTIF(tblCobertura[ID técnico asignado],L65)&gt;INDEX(tblEquipo[Máximo de turnos del proyecto],MATCH(L65,tblEquipo[ID técnico],0)),"Superado","Correcto"),"Sin límite"))</f>
        <v/>
      </c>
      <c r="T65" s="15">
        <f>IF(A65="","",IF(B65="","Falta fecha",IF(OR(Resumen!$C$4="",Resumen!$C$5=""),"Revisar fechas del proyecto",IF(OR(B65&lt;Resumen!$C$4,B65&gt;Resumen!$C$5),"Fuera del proyecto","Correcta"))))</f>
        <v/>
      </c>
      <c r="U65" s="15">
        <f>IF(A65="","",IF(COUNTA(B65,C65,D65,E65,F65,G65,H65,K65)&lt;8,"Incompleta",IF(E65=D65,"Revisar horario","Completa")))</f>
        <v/>
      </c>
      <c r="V65" s="15">
        <f>IF(A65="","",IF(U65&lt;&gt;"Completa","Revisar",IF(T65&lt;&gt;"Correcta","Revisar",IF(L65="","Sin asignar",IF(AND(O65="Sí",P65="Sí",Q65="Sí",R65="Sin conflicto",OR(S65="Correcto",S65="Sin límite")),"Cubierto","Revisar")))))</f>
        <v/>
      </c>
      <c r="W65" s="12" t="n"/>
    </row>
    <row r="66">
      <c r="A66" s="12" t="n"/>
      <c r="B66" s="25" t="n"/>
      <c r="C66" s="12" t="n"/>
      <c r="D66" s="26" t="n"/>
      <c r="E66" s="26" t="n"/>
      <c r="F66" s="12" t="n"/>
      <c r="G66" s="12" t="n"/>
      <c r="H66" s="12" t="n"/>
      <c r="I66" s="12" t="n"/>
      <c r="J66" s="12" t="n"/>
      <c r="K66" s="12" t="n"/>
      <c r="L66" s="12" t="n"/>
      <c r="M66" s="15">
        <f>IF(L66="","",IFERROR(INDEX(tblEquipo[Nombre profesional],MATCH(L66,tblEquipo[ID técnico],0)),"ID no encontrado"))</f>
        <v/>
      </c>
      <c r="N66" s="15">
        <f>IF(L66="","",IFERROR(INDEX(tblEquipo[Perfil principal],MATCH(L66,tblEquipo[ID técnico],0)),""))</f>
        <v/>
      </c>
      <c r="O66" s="15">
        <f>IF(OR(A66="",B66="",C66="",L66=""),"",IF(COUNTIFS(tblDisponibilidad[ID técnico],L66,tblDisponibilidad[Fecha],B66,tblDisponibilidad[Turno],C66,tblDisponibilidad[Estado de disponibilidad],"Disponible")&gt;0,"Sí","No"))</f>
        <v/>
      </c>
      <c r="P66" s="15">
        <f>IF(L66="","",IF(N66=H66,"Sí","No"))</f>
        <v/>
      </c>
      <c r="Q66" s="15">
        <f>IF(L66="","",IF(AND(IF(I66="",TRUE,IFERROR(INDEX(tblEquipo[[Cámara]:[Producción]],MATCH(L66,tblEquipo[ID técnico],0),MATCH(I66,tblEquipo[[#Headers],[Cámara]:[Producción]],0))="Sí",FALSE)),IF(J66="",TRUE,IFERROR(INDEX(tblEquipo[[Cámara]:[Producción]],MATCH(L66,tblEquipo[ID técnico],0),MATCH(J66,tblEquipo[[#Headers],[Cámara]:[Producción]],0))="Sí",FALSE))),"Sí","No"))</f>
        <v/>
      </c>
      <c r="R66" s="15">
        <f>IF(L66="","",IF(COUNTIFS(tblCobertura[ID técnico asignado],L66,tblCobertura[Fecha],B66,tblCobertura[Turno],C66)&gt;1,"Conflicto","Sin conflicto"))</f>
        <v/>
      </c>
      <c r="S66" s="15">
        <f>IF(L66="","",IFERROR(IF(COUNTIF(tblCobertura[ID técnico asignado],L66)&gt;INDEX(tblEquipo[Máximo de turnos del proyecto],MATCH(L66,tblEquipo[ID técnico],0)),"Superado","Correcto"),"Sin límite"))</f>
        <v/>
      </c>
      <c r="T66" s="15">
        <f>IF(A66="","",IF(B66="","Falta fecha",IF(OR(Resumen!$C$4="",Resumen!$C$5=""),"Revisar fechas del proyecto",IF(OR(B66&lt;Resumen!$C$4,B66&gt;Resumen!$C$5),"Fuera del proyecto","Correcta"))))</f>
        <v/>
      </c>
      <c r="U66" s="15">
        <f>IF(A66="","",IF(COUNTA(B66,C66,D66,E66,F66,G66,H66,K66)&lt;8,"Incompleta",IF(E66=D66,"Revisar horario","Completa")))</f>
        <v/>
      </c>
      <c r="V66" s="15">
        <f>IF(A66="","",IF(U66&lt;&gt;"Completa","Revisar",IF(T66&lt;&gt;"Correcta","Revisar",IF(L66="","Sin asignar",IF(AND(O66="Sí",P66="Sí",Q66="Sí",R66="Sin conflicto",OR(S66="Correcto",S66="Sin límite")),"Cubierto","Revisar")))))</f>
        <v/>
      </c>
      <c r="W66" s="12" t="n"/>
    </row>
    <row r="67">
      <c r="A67" s="12" t="n"/>
      <c r="B67" s="25" t="n"/>
      <c r="C67" s="12" t="n"/>
      <c r="D67" s="26" t="n"/>
      <c r="E67" s="26" t="n"/>
      <c r="F67" s="12" t="n"/>
      <c r="G67" s="12" t="n"/>
      <c r="H67" s="12" t="n"/>
      <c r="I67" s="12" t="n"/>
      <c r="J67" s="12" t="n"/>
      <c r="K67" s="12" t="n"/>
      <c r="L67" s="12" t="n"/>
      <c r="M67" s="15">
        <f>IF(L67="","",IFERROR(INDEX(tblEquipo[Nombre profesional],MATCH(L67,tblEquipo[ID técnico],0)),"ID no encontrado"))</f>
        <v/>
      </c>
      <c r="N67" s="15">
        <f>IF(L67="","",IFERROR(INDEX(tblEquipo[Perfil principal],MATCH(L67,tblEquipo[ID técnico],0)),""))</f>
        <v/>
      </c>
      <c r="O67" s="15">
        <f>IF(OR(A67="",B67="",C67="",L67=""),"",IF(COUNTIFS(tblDisponibilidad[ID técnico],L67,tblDisponibilidad[Fecha],B67,tblDisponibilidad[Turno],C67,tblDisponibilidad[Estado de disponibilidad],"Disponible")&gt;0,"Sí","No"))</f>
        <v/>
      </c>
      <c r="P67" s="15">
        <f>IF(L67="","",IF(N67=H67,"Sí","No"))</f>
        <v/>
      </c>
      <c r="Q67" s="15">
        <f>IF(L67="","",IF(AND(IF(I67="",TRUE,IFERROR(INDEX(tblEquipo[[Cámara]:[Producción]],MATCH(L67,tblEquipo[ID técnico],0),MATCH(I67,tblEquipo[[#Headers],[Cámara]:[Producción]],0))="Sí",FALSE)),IF(J67="",TRUE,IFERROR(INDEX(tblEquipo[[Cámara]:[Producción]],MATCH(L67,tblEquipo[ID técnico],0),MATCH(J67,tblEquipo[[#Headers],[Cámara]:[Producción]],0))="Sí",FALSE))),"Sí","No"))</f>
        <v/>
      </c>
      <c r="R67" s="15">
        <f>IF(L67="","",IF(COUNTIFS(tblCobertura[ID técnico asignado],L67,tblCobertura[Fecha],B67,tblCobertura[Turno],C67)&gt;1,"Conflicto","Sin conflicto"))</f>
        <v/>
      </c>
      <c r="S67" s="15">
        <f>IF(L67="","",IFERROR(IF(COUNTIF(tblCobertura[ID técnico asignado],L67)&gt;INDEX(tblEquipo[Máximo de turnos del proyecto],MATCH(L67,tblEquipo[ID técnico],0)),"Superado","Correcto"),"Sin límite"))</f>
        <v/>
      </c>
      <c r="T67" s="15">
        <f>IF(A67="","",IF(B67="","Falta fecha",IF(OR(Resumen!$C$4="",Resumen!$C$5=""),"Revisar fechas del proyecto",IF(OR(B67&lt;Resumen!$C$4,B67&gt;Resumen!$C$5),"Fuera del proyecto","Correcta"))))</f>
        <v/>
      </c>
      <c r="U67" s="15">
        <f>IF(A67="","",IF(COUNTA(B67,C67,D67,E67,F67,G67,H67,K67)&lt;8,"Incompleta",IF(E67=D67,"Revisar horario","Completa")))</f>
        <v/>
      </c>
      <c r="V67" s="15">
        <f>IF(A67="","",IF(U67&lt;&gt;"Completa","Revisar",IF(T67&lt;&gt;"Correcta","Revisar",IF(L67="","Sin asignar",IF(AND(O67="Sí",P67="Sí",Q67="Sí",R67="Sin conflicto",OR(S67="Correcto",S67="Sin límite")),"Cubierto","Revisar")))))</f>
        <v/>
      </c>
      <c r="W67" s="12" t="n"/>
    </row>
    <row r="68">
      <c r="A68" s="12" t="n"/>
      <c r="B68" s="25" t="n"/>
      <c r="C68" s="12" t="n"/>
      <c r="D68" s="26" t="n"/>
      <c r="E68" s="26" t="n"/>
      <c r="F68" s="12" t="n"/>
      <c r="G68" s="12" t="n"/>
      <c r="H68" s="12" t="n"/>
      <c r="I68" s="12" t="n"/>
      <c r="J68" s="12" t="n"/>
      <c r="K68" s="12" t="n"/>
      <c r="L68" s="12" t="n"/>
      <c r="M68" s="15">
        <f>IF(L68="","",IFERROR(INDEX(tblEquipo[Nombre profesional],MATCH(L68,tblEquipo[ID técnico],0)),"ID no encontrado"))</f>
        <v/>
      </c>
      <c r="N68" s="15">
        <f>IF(L68="","",IFERROR(INDEX(tblEquipo[Perfil principal],MATCH(L68,tblEquipo[ID técnico],0)),""))</f>
        <v/>
      </c>
      <c r="O68" s="15">
        <f>IF(OR(A68="",B68="",C68="",L68=""),"",IF(COUNTIFS(tblDisponibilidad[ID técnico],L68,tblDisponibilidad[Fecha],B68,tblDisponibilidad[Turno],C68,tblDisponibilidad[Estado de disponibilidad],"Disponible")&gt;0,"Sí","No"))</f>
        <v/>
      </c>
      <c r="P68" s="15">
        <f>IF(L68="","",IF(N68=H68,"Sí","No"))</f>
        <v/>
      </c>
      <c r="Q68" s="15">
        <f>IF(L68="","",IF(AND(IF(I68="",TRUE,IFERROR(INDEX(tblEquipo[[Cámara]:[Producción]],MATCH(L68,tblEquipo[ID técnico],0),MATCH(I68,tblEquipo[[#Headers],[Cámara]:[Producción]],0))="Sí",FALSE)),IF(J68="",TRUE,IFERROR(INDEX(tblEquipo[[Cámara]:[Producción]],MATCH(L68,tblEquipo[ID técnico],0),MATCH(J68,tblEquipo[[#Headers],[Cámara]:[Producción]],0))="Sí",FALSE))),"Sí","No"))</f>
        <v/>
      </c>
      <c r="R68" s="15">
        <f>IF(L68="","",IF(COUNTIFS(tblCobertura[ID técnico asignado],L68,tblCobertura[Fecha],B68,tblCobertura[Turno],C68)&gt;1,"Conflicto","Sin conflicto"))</f>
        <v/>
      </c>
      <c r="S68" s="15">
        <f>IF(L68="","",IFERROR(IF(COUNTIF(tblCobertura[ID técnico asignado],L68)&gt;INDEX(tblEquipo[Máximo de turnos del proyecto],MATCH(L68,tblEquipo[ID técnico],0)),"Superado","Correcto"),"Sin límite"))</f>
        <v/>
      </c>
      <c r="T68" s="15">
        <f>IF(A68="","",IF(B68="","Falta fecha",IF(OR(Resumen!$C$4="",Resumen!$C$5=""),"Revisar fechas del proyecto",IF(OR(B68&lt;Resumen!$C$4,B68&gt;Resumen!$C$5),"Fuera del proyecto","Correcta"))))</f>
        <v/>
      </c>
      <c r="U68" s="15">
        <f>IF(A68="","",IF(COUNTA(B68,C68,D68,E68,F68,G68,H68,K68)&lt;8,"Incompleta",IF(E68=D68,"Revisar horario","Completa")))</f>
        <v/>
      </c>
      <c r="V68" s="15">
        <f>IF(A68="","",IF(U68&lt;&gt;"Completa","Revisar",IF(T68&lt;&gt;"Correcta","Revisar",IF(L68="","Sin asignar",IF(AND(O68="Sí",P68="Sí",Q68="Sí",R68="Sin conflicto",OR(S68="Correcto",S68="Sin límite")),"Cubierto","Revisar")))))</f>
        <v/>
      </c>
      <c r="W68" s="12" t="n"/>
    </row>
    <row r="69">
      <c r="A69" s="12" t="n"/>
      <c r="B69" s="25" t="n"/>
      <c r="C69" s="12" t="n"/>
      <c r="D69" s="26" t="n"/>
      <c r="E69" s="26" t="n"/>
      <c r="F69" s="12" t="n"/>
      <c r="G69" s="12" t="n"/>
      <c r="H69" s="12" t="n"/>
      <c r="I69" s="12" t="n"/>
      <c r="J69" s="12" t="n"/>
      <c r="K69" s="12" t="n"/>
      <c r="L69" s="12" t="n"/>
      <c r="M69" s="15">
        <f>IF(L69="","",IFERROR(INDEX(tblEquipo[Nombre profesional],MATCH(L69,tblEquipo[ID técnico],0)),"ID no encontrado"))</f>
        <v/>
      </c>
      <c r="N69" s="15">
        <f>IF(L69="","",IFERROR(INDEX(tblEquipo[Perfil principal],MATCH(L69,tblEquipo[ID técnico],0)),""))</f>
        <v/>
      </c>
      <c r="O69" s="15">
        <f>IF(OR(A69="",B69="",C69="",L69=""),"",IF(COUNTIFS(tblDisponibilidad[ID técnico],L69,tblDisponibilidad[Fecha],B69,tblDisponibilidad[Turno],C69,tblDisponibilidad[Estado de disponibilidad],"Disponible")&gt;0,"Sí","No"))</f>
        <v/>
      </c>
      <c r="P69" s="15">
        <f>IF(L69="","",IF(N69=H69,"Sí","No"))</f>
        <v/>
      </c>
      <c r="Q69" s="15">
        <f>IF(L69="","",IF(AND(IF(I69="",TRUE,IFERROR(INDEX(tblEquipo[[Cámara]:[Producción]],MATCH(L69,tblEquipo[ID técnico],0),MATCH(I69,tblEquipo[[#Headers],[Cámara]:[Producción]],0))="Sí",FALSE)),IF(J69="",TRUE,IFERROR(INDEX(tblEquipo[[Cámara]:[Producción]],MATCH(L69,tblEquipo[ID técnico],0),MATCH(J69,tblEquipo[[#Headers],[Cámara]:[Producción]],0))="Sí",FALSE))),"Sí","No"))</f>
        <v/>
      </c>
      <c r="R69" s="15">
        <f>IF(L69="","",IF(COUNTIFS(tblCobertura[ID técnico asignado],L69,tblCobertura[Fecha],B69,tblCobertura[Turno],C69)&gt;1,"Conflicto","Sin conflicto"))</f>
        <v/>
      </c>
      <c r="S69" s="15">
        <f>IF(L69="","",IFERROR(IF(COUNTIF(tblCobertura[ID técnico asignado],L69)&gt;INDEX(tblEquipo[Máximo de turnos del proyecto],MATCH(L69,tblEquipo[ID técnico],0)),"Superado","Correcto"),"Sin límite"))</f>
        <v/>
      </c>
      <c r="T69" s="15">
        <f>IF(A69="","",IF(B69="","Falta fecha",IF(OR(Resumen!$C$4="",Resumen!$C$5=""),"Revisar fechas del proyecto",IF(OR(B69&lt;Resumen!$C$4,B69&gt;Resumen!$C$5),"Fuera del proyecto","Correcta"))))</f>
        <v/>
      </c>
      <c r="U69" s="15">
        <f>IF(A69="","",IF(COUNTA(B69,C69,D69,E69,F69,G69,H69,K69)&lt;8,"Incompleta",IF(E69=D69,"Revisar horario","Completa")))</f>
        <v/>
      </c>
      <c r="V69" s="15">
        <f>IF(A69="","",IF(U69&lt;&gt;"Completa","Revisar",IF(T69&lt;&gt;"Correcta","Revisar",IF(L69="","Sin asignar",IF(AND(O69="Sí",P69="Sí",Q69="Sí",R69="Sin conflicto",OR(S69="Correcto",S69="Sin límite")),"Cubierto","Revisar")))))</f>
        <v/>
      </c>
      <c r="W69" s="12" t="n"/>
    </row>
    <row r="70">
      <c r="A70" s="12" t="n"/>
      <c r="B70" s="25" t="n"/>
      <c r="C70" s="12" t="n"/>
      <c r="D70" s="26" t="n"/>
      <c r="E70" s="26" t="n"/>
      <c r="F70" s="12" t="n"/>
      <c r="G70" s="12" t="n"/>
      <c r="H70" s="12" t="n"/>
      <c r="I70" s="12" t="n"/>
      <c r="J70" s="12" t="n"/>
      <c r="K70" s="12" t="n"/>
      <c r="L70" s="12" t="n"/>
      <c r="M70" s="15">
        <f>IF(L70="","",IFERROR(INDEX(tblEquipo[Nombre profesional],MATCH(L70,tblEquipo[ID técnico],0)),"ID no encontrado"))</f>
        <v/>
      </c>
      <c r="N70" s="15">
        <f>IF(L70="","",IFERROR(INDEX(tblEquipo[Perfil principal],MATCH(L70,tblEquipo[ID técnico],0)),""))</f>
        <v/>
      </c>
      <c r="O70" s="15">
        <f>IF(OR(A70="",B70="",C70="",L70=""),"",IF(COUNTIFS(tblDisponibilidad[ID técnico],L70,tblDisponibilidad[Fecha],B70,tblDisponibilidad[Turno],C70,tblDisponibilidad[Estado de disponibilidad],"Disponible")&gt;0,"Sí","No"))</f>
        <v/>
      </c>
      <c r="P70" s="15">
        <f>IF(L70="","",IF(N70=H70,"Sí","No"))</f>
        <v/>
      </c>
      <c r="Q70" s="15">
        <f>IF(L70="","",IF(AND(IF(I70="",TRUE,IFERROR(INDEX(tblEquipo[[Cámara]:[Producción]],MATCH(L70,tblEquipo[ID técnico],0),MATCH(I70,tblEquipo[[#Headers],[Cámara]:[Producción]],0))="Sí",FALSE)),IF(J70="",TRUE,IFERROR(INDEX(tblEquipo[[Cámara]:[Producción]],MATCH(L70,tblEquipo[ID técnico],0),MATCH(J70,tblEquipo[[#Headers],[Cámara]:[Producción]],0))="Sí",FALSE))),"Sí","No"))</f>
        <v/>
      </c>
      <c r="R70" s="15">
        <f>IF(L70="","",IF(COUNTIFS(tblCobertura[ID técnico asignado],L70,tblCobertura[Fecha],B70,tblCobertura[Turno],C70)&gt;1,"Conflicto","Sin conflicto"))</f>
        <v/>
      </c>
      <c r="S70" s="15">
        <f>IF(L70="","",IFERROR(IF(COUNTIF(tblCobertura[ID técnico asignado],L70)&gt;INDEX(tblEquipo[Máximo de turnos del proyecto],MATCH(L70,tblEquipo[ID técnico],0)),"Superado","Correcto"),"Sin límite"))</f>
        <v/>
      </c>
      <c r="T70" s="15">
        <f>IF(A70="","",IF(B70="","Falta fecha",IF(OR(Resumen!$C$4="",Resumen!$C$5=""),"Revisar fechas del proyecto",IF(OR(B70&lt;Resumen!$C$4,B70&gt;Resumen!$C$5),"Fuera del proyecto","Correcta"))))</f>
        <v/>
      </c>
      <c r="U70" s="15">
        <f>IF(A70="","",IF(COUNTA(B70,C70,D70,E70,F70,G70,H70,K70)&lt;8,"Incompleta",IF(E70=D70,"Revisar horario","Completa")))</f>
        <v/>
      </c>
      <c r="V70" s="15">
        <f>IF(A70="","",IF(U70&lt;&gt;"Completa","Revisar",IF(T70&lt;&gt;"Correcta","Revisar",IF(L70="","Sin asignar",IF(AND(O70="Sí",P70="Sí",Q70="Sí",R70="Sin conflicto",OR(S70="Correcto",S70="Sin límite")),"Cubierto","Revisar")))))</f>
        <v/>
      </c>
      <c r="W70" s="12" t="n"/>
    </row>
    <row r="71">
      <c r="A71" s="12" t="n"/>
      <c r="B71" s="25" t="n"/>
      <c r="C71" s="12" t="n"/>
      <c r="D71" s="26" t="n"/>
      <c r="E71" s="26" t="n"/>
      <c r="F71" s="12" t="n"/>
      <c r="G71" s="12" t="n"/>
      <c r="H71" s="12" t="n"/>
      <c r="I71" s="12" t="n"/>
      <c r="J71" s="12" t="n"/>
      <c r="K71" s="12" t="n"/>
      <c r="L71" s="12" t="n"/>
      <c r="M71" s="15">
        <f>IF(L71="","",IFERROR(INDEX(tblEquipo[Nombre profesional],MATCH(L71,tblEquipo[ID técnico],0)),"ID no encontrado"))</f>
        <v/>
      </c>
      <c r="N71" s="15">
        <f>IF(L71="","",IFERROR(INDEX(tblEquipo[Perfil principal],MATCH(L71,tblEquipo[ID técnico],0)),""))</f>
        <v/>
      </c>
      <c r="O71" s="15">
        <f>IF(OR(A71="",B71="",C71="",L71=""),"",IF(COUNTIFS(tblDisponibilidad[ID técnico],L71,tblDisponibilidad[Fecha],B71,tblDisponibilidad[Turno],C71,tblDisponibilidad[Estado de disponibilidad],"Disponible")&gt;0,"Sí","No"))</f>
        <v/>
      </c>
      <c r="P71" s="15">
        <f>IF(L71="","",IF(N71=H71,"Sí","No"))</f>
        <v/>
      </c>
      <c r="Q71" s="15">
        <f>IF(L71="","",IF(AND(IF(I71="",TRUE,IFERROR(INDEX(tblEquipo[[Cámara]:[Producción]],MATCH(L71,tblEquipo[ID técnico],0),MATCH(I71,tblEquipo[[#Headers],[Cámara]:[Producción]],0))="Sí",FALSE)),IF(J71="",TRUE,IFERROR(INDEX(tblEquipo[[Cámara]:[Producción]],MATCH(L71,tblEquipo[ID técnico],0),MATCH(J71,tblEquipo[[#Headers],[Cámara]:[Producción]],0))="Sí",FALSE))),"Sí","No"))</f>
        <v/>
      </c>
      <c r="R71" s="15">
        <f>IF(L71="","",IF(COUNTIFS(tblCobertura[ID técnico asignado],L71,tblCobertura[Fecha],B71,tblCobertura[Turno],C71)&gt;1,"Conflicto","Sin conflicto"))</f>
        <v/>
      </c>
      <c r="S71" s="15">
        <f>IF(L71="","",IFERROR(IF(COUNTIF(tblCobertura[ID técnico asignado],L71)&gt;INDEX(tblEquipo[Máximo de turnos del proyecto],MATCH(L71,tblEquipo[ID técnico],0)),"Superado","Correcto"),"Sin límite"))</f>
        <v/>
      </c>
      <c r="T71" s="15">
        <f>IF(A71="","",IF(B71="","Falta fecha",IF(OR(Resumen!$C$4="",Resumen!$C$5=""),"Revisar fechas del proyecto",IF(OR(B71&lt;Resumen!$C$4,B71&gt;Resumen!$C$5),"Fuera del proyecto","Correcta"))))</f>
        <v/>
      </c>
      <c r="U71" s="15">
        <f>IF(A71="","",IF(COUNTA(B71,C71,D71,E71,F71,G71,H71,K71)&lt;8,"Incompleta",IF(E71=D71,"Revisar horario","Completa")))</f>
        <v/>
      </c>
      <c r="V71" s="15">
        <f>IF(A71="","",IF(U71&lt;&gt;"Completa","Revisar",IF(T71&lt;&gt;"Correcta","Revisar",IF(L71="","Sin asignar",IF(AND(O71="Sí",P71="Sí",Q71="Sí",R71="Sin conflicto",OR(S71="Correcto",S71="Sin límite")),"Cubierto","Revisar")))))</f>
        <v/>
      </c>
      <c r="W71" s="12" t="n"/>
    </row>
    <row r="72">
      <c r="A72" s="12" t="n"/>
      <c r="B72" s="25" t="n"/>
      <c r="C72" s="12" t="n"/>
      <c r="D72" s="26" t="n"/>
      <c r="E72" s="26" t="n"/>
      <c r="F72" s="12" t="n"/>
      <c r="G72" s="12" t="n"/>
      <c r="H72" s="12" t="n"/>
      <c r="I72" s="12" t="n"/>
      <c r="J72" s="12" t="n"/>
      <c r="K72" s="12" t="n"/>
      <c r="L72" s="12" t="n"/>
      <c r="M72" s="15">
        <f>IF(L72="","",IFERROR(INDEX(tblEquipo[Nombre profesional],MATCH(L72,tblEquipo[ID técnico],0)),"ID no encontrado"))</f>
        <v/>
      </c>
      <c r="N72" s="15">
        <f>IF(L72="","",IFERROR(INDEX(tblEquipo[Perfil principal],MATCH(L72,tblEquipo[ID técnico],0)),""))</f>
        <v/>
      </c>
      <c r="O72" s="15">
        <f>IF(OR(A72="",B72="",C72="",L72=""),"",IF(COUNTIFS(tblDisponibilidad[ID técnico],L72,tblDisponibilidad[Fecha],B72,tblDisponibilidad[Turno],C72,tblDisponibilidad[Estado de disponibilidad],"Disponible")&gt;0,"Sí","No"))</f>
        <v/>
      </c>
      <c r="P72" s="15">
        <f>IF(L72="","",IF(N72=H72,"Sí","No"))</f>
        <v/>
      </c>
      <c r="Q72" s="15">
        <f>IF(L72="","",IF(AND(IF(I72="",TRUE,IFERROR(INDEX(tblEquipo[[Cámara]:[Producción]],MATCH(L72,tblEquipo[ID técnico],0),MATCH(I72,tblEquipo[[#Headers],[Cámara]:[Producción]],0))="Sí",FALSE)),IF(J72="",TRUE,IFERROR(INDEX(tblEquipo[[Cámara]:[Producción]],MATCH(L72,tblEquipo[ID técnico],0),MATCH(J72,tblEquipo[[#Headers],[Cámara]:[Producción]],0))="Sí",FALSE))),"Sí","No"))</f>
        <v/>
      </c>
      <c r="R72" s="15">
        <f>IF(L72="","",IF(COUNTIFS(tblCobertura[ID técnico asignado],L72,tblCobertura[Fecha],B72,tblCobertura[Turno],C72)&gt;1,"Conflicto","Sin conflicto"))</f>
        <v/>
      </c>
      <c r="S72" s="15">
        <f>IF(L72="","",IFERROR(IF(COUNTIF(tblCobertura[ID técnico asignado],L72)&gt;INDEX(tblEquipo[Máximo de turnos del proyecto],MATCH(L72,tblEquipo[ID técnico],0)),"Superado","Correcto"),"Sin límite"))</f>
        <v/>
      </c>
      <c r="T72" s="15">
        <f>IF(A72="","",IF(B72="","Falta fecha",IF(OR(Resumen!$C$4="",Resumen!$C$5=""),"Revisar fechas del proyecto",IF(OR(B72&lt;Resumen!$C$4,B72&gt;Resumen!$C$5),"Fuera del proyecto","Correcta"))))</f>
        <v/>
      </c>
      <c r="U72" s="15">
        <f>IF(A72="","",IF(COUNTA(B72,C72,D72,E72,F72,G72,H72,K72)&lt;8,"Incompleta",IF(E72=D72,"Revisar horario","Completa")))</f>
        <v/>
      </c>
      <c r="V72" s="15">
        <f>IF(A72="","",IF(U72&lt;&gt;"Completa","Revisar",IF(T72&lt;&gt;"Correcta","Revisar",IF(L72="","Sin asignar",IF(AND(O72="Sí",P72="Sí",Q72="Sí",R72="Sin conflicto",OR(S72="Correcto",S72="Sin límite")),"Cubierto","Revisar")))))</f>
        <v/>
      </c>
      <c r="W72" s="12" t="n"/>
    </row>
    <row r="73">
      <c r="A73" s="12" t="n"/>
      <c r="B73" s="25" t="n"/>
      <c r="C73" s="12" t="n"/>
      <c r="D73" s="26" t="n"/>
      <c r="E73" s="26" t="n"/>
      <c r="F73" s="12" t="n"/>
      <c r="G73" s="12" t="n"/>
      <c r="H73" s="12" t="n"/>
      <c r="I73" s="12" t="n"/>
      <c r="J73" s="12" t="n"/>
      <c r="K73" s="12" t="n"/>
      <c r="L73" s="12" t="n"/>
      <c r="M73" s="15">
        <f>IF(L73="","",IFERROR(INDEX(tblEquipo[Nombre profesional],MATCH(L73,tblEquipo[ID técnico],0)),"ID no encontrado"))</f>
        <v/>
      </c>
      <c r="N73" s="15">
        <f>IF(L73="","",IFERROR(INDEX(tblEquipo[Perfil principal],MATCH(L73,tblEquipo[ID técnico],0)),""))</f>
        <v/>
      </c>
      <c r="O73" s="15">
        <f>IF(OR(A73="",B73="",C73="",L73=""),"",IF(COUNTIFS(tblDisponibilidad[ID técnico],L73,tblDisponibilidad[Fecha],B73,tblDisponibilidad[Turno],C73,tblDisponibilidad[Estado de disponibilidad],"Disponible")&gt;0,"Sí","No"))</f>
        <v/>
      </c>
      <c r="P73" s="15">
        <f>IF(L73="","",IF(N73=H73,"Sí","No"))</f>
        <v/>
      </c>
      <c r="Q73" s="15">
        <f>IF(L73="","",IF(AND(IF(I73="",TRUE,IFERROR(INDEX(tblEquipo[[Cámara]:[Producción]],MATCH(L73,tblEquipo[ID técnico],0),MATCH(I73,tblEquipo[[#Headers],[Cámara]:[Producción]],0))="Sí",FALSE)),IF(J73="",TRUE,IFERROR(INDEX(tblEquipo[[Cámara]:[Producción]],MATCH(L73,tblEquipo[ID técnico],0),MATCH(J73,tblEquipo[[#Headers],[Cámara]:[Producción]],0))="Sí",FALSE))),"Sí","No"))</f>
        <v/>
      </c>
      <c r="R73" s="15">
        <f>IF(L73="","",IF(COUNTIFS(tblCobertura[ID técnico asignado],L73,tblCobertura[Fecha],B73,tblCobertura[Turno],C73)&gt;1,"Conflicto","Sin conflicto"))</f>
        <v/>
      </c>
      <c r="S73" s="15">
        <f>IF(L73="","",IFERROR(IF(COUNTIF(tblCobertura[ID técnico asignado],L73)&gt;INDEX(tblEquipo[Máximo de turnos del proyecto],MATCH(L73,tblEquipo[ID técnico],0)),"Superado","Correcto"),"Sin límite"))</f>
        <v/>
      </c>
      <c r="T73" s="15">
        <f>IF(A73="","",IF(B73="","Falta fecha",IF(OR(Resumen!$C$4="",Resumen!$C$5=""),"Revisar fechas del proyecto",IF(OR(B73&lt;Resumen!$C$4,B73&gt;Resumen!$C$5),"Fuera del proyecto","Correcta"))))</f>
        <v/>
      </c>
      <c r="U73" s="15">
        <f>IF(A73="","",IF(COUNTA(B73,C73,D73,E73,F73,G73,H73,K73)&lt;8,"Incompleta",IF(E73=D73,"Revisar horario","Completa")))</f>
        <v/>
      </c>
      <c r="V73" s="15">
        <f>IF(A73="","",IF(U73&lt;&gt;"Completa","Revisar",IF(T73&lt;&gt;"Correcta","Revisar",IF(L73="","Sin asignar",IF(AND(O73="Sí",P73="Sí",Q73="Sí",R73="Sin conflicto",OR(S73="Correcto",S73="Sin límite")),"Cubierto","Revisar")))))</f>
        <v/>
      </c>
      <c r="W73" s="12" t="n"/>
    </row>
    <row r="74">
      <c r="A74" s="12" t="n"/>
      <c r="B74" s="25" t="n"/>
      <c r="C74" s="12" t="n"/>
      <c r="D74" s="26" t="n"/>
      <c r="E74" s="26" t="n"/>
      <c r="F74" s="12" t="n"/>
      <c r="G74" s="12" t="n"/>
      <c r="H74" s="12" t="n"/>
      <c r="I74" s="12" t="n"/>
      <c r="J74" s="12" t="n"/>
      <c r="K74" s="12" t="n"/>
      <c r="L74" s="12" t="n"/>
      <c r="M74" s="15">
        <f>IF(L74="","",IFERROR(INDEX(tblEquipo[Nombre profesional],MATCH(L74,tblEquipo[ID técnico],0)),"ID no encontrado"))</f>
        <v/>
      </c>
      <c r="N74" s="15">
        <f>IF(L74="","",IFERROR(INDEX(tblEquipo[Perfil principal],MATCH(L74,tblEquipo[ID técnico],0)),""))</f>
        <v/>
      </c>
      <c r="O74" s="15">
        <f>IF(OR(A74="",B74="",C74="",L74=""),"",IF(COUNTIFS(tblDisponibilidad[ID técnico],L74,tblDisponibilidad[Fecha],B74,tblDisponibilidad[Turno],C74,tblDisponibilidad[Estado de disponibilidad],"Disponible")&gt;0,"Sí","No"))</f>
        <v/>
      </c>
      <c r="P74" s="15">
        <f>IF(L74="","",IF(N74=H74,"Sí","No"))</f>
        <v/>
      </c>
      <c r="Q74" s="15">
        <f>IF(L74="","",IF(AND(IF(I74="",TRUE,IFERROR(INDEX(tblEquipo[[Cámara]:[Producción]],MATCH(L74,tblEquipo[ID técnico],0),MATCH(I74,tblEquipo[[#Headers],[Cámara]:[Producción]],0))="Sí",FALSE)),IF(J74="",TRUE,IFERROR(INDEX(tblEquipo[[Cámara]:[Producción]],MATCH(L74,tblEquipo[ID técnico],0),MATCH(J74,tblEquipo[[#Headers],[Cámara]:[Producción]],0))="Sí",FALSE))),"Sí","No"))</f>
        <v/>
      </c>
      <c r="R74" s="15">
        <f>IF(L74="","",IF(COUNTIFS(tblCobertura[ID técnico asignado],L74,tblCobertura[Fecha],B74,tblCobertura[Turno],C74)&gt;1,"Conflicto","Sin conflicto"))</f>
        <v/>
      </c>
      <c r="S74" s="15">
        <f>IF(L74="","",IFERROR(IF(COUNTIF(tblCobertura[ID técnico asignado],L74)&gt;INDEX(tblEquipo[Máximo de turnos del proyecto],MATCH(L74,tblEquipo[ID técnico],0)),"Superado","Correcto"),"Sin límite"))</f>
        <v/>
      </c>
      <c r="T74" s="15">
        <f>IF(A74="","",IF(B74="","Falta fecha",IF(OR(Resumen!$C$4="",Resumen!$C$5=""),"Revisar fechas del proyecto",IF(OR(B74&lt;Resumen!$C$4,B74&gt;Resumen!$C$5),"Fuera del proyecto","Correcta"))))</f>
        <v/>
      </c>
      <c r="U74" s="15">
        <f>IF(A74="","",IF(COUNTA(B74,C74,D74,E74,F74,G74,H74,K74)&lt;8,"Incompleta",IF(E74=D74,"Revisar horario","Completa")))</f>
        <v/>
      </c>
      <c r="V74" s="15">
        <f>IF(A74="","",IF(U74&lt;&gt;"Completa","Revisar",IF(T74&lt;&gt;"Correcta","Revisar",IF(L74="","Sin asignar",IF(AND(O74="Sí",P74="Sí",Q74="Sí",R74="Sin conflicto",OR(S74="Correcto",S74="Sin límite")),"Cubierto","Revisar")))))</f>
        <v/>
      </c>
      <c r="W74" s="12" t="n"/>
    </row>
    <row r="75">
      <c r="A75" s="12" t="n"/>
      <c r="B75" s="25" t="n"/>
      <c r="C75" s="12" t="n"/>
      <c r="D75" s="26" t="n"/>
      <c r="E75" s="26" t="n"/>
      <c r="F75" s="12" t="n"/>
      <c r="G75" s="12" t="n"/>
      <c r="H75" s="12" t="n"/>
      <c r="I75" s="12" t="n"/>
      <c r="J75" s="12" t="n"/>
      <c r="K75" s="12" t="n"/>
      <c r="L75" s="12" t="n"/>
      <c r="M75" s="15">
        <f>IF(L75="","",IFERROR(INDEX(tblEquipo[Nombre profesional],MATCH(L75,tblEquipo[ID técnico],0)),"ID no encontrado"))</f>
        <v/>
      </c>
      <c r="N75" s="15">
        <f>IF(L75="","",IFERROR(INDEX(tblEquipo[Perfil principal],MATCH(L75,tblEquipo[ID técnico],0)),""))</f>
        <v/>
      </c>
      <c r="O75" s="15">
        <f>IF(OR(A75="",B75="",C75="",L75=""),"",IF(COUNTIFS(tblDisponibilidad[ID técnico],L75,tblDisponibilidad[Fecha],B75,tblDisponibilidad[Turno],C75,tblDisponibilidad[Estado de disponibilidad],"Disponible")&gt;0,"Sí","No"))</f>
        <v/>
      </c>
      <c r="P75" s="15">
        <f>IF(L75="","",IF(N75=H75,"Sí","No"))</f>
        <v/>
      </c>
      <c r="Q75" s="15">
        <f>IF(L75="","",IF(AND(IF(I75="",TRUE,IFERROR(INDEX(tblEquipo[[Cámara]:[Producción]],MATCH(L75,tblEquipo[ID técnico],0),MATCH(I75,tblEquipo[[#Headers],[Cámara]:[Producción]],0))="Sí",FALSE)),IF(J75="",TRUE,IFERROR(INDEX(tblEquipo[[Cámara]:[Producción]],MATCH(L75,tblEquipo[ID técnico],0),MATCH(J75,tblEquipo[[#Headers],[Cámara]:[Producción]],0))="Sí",FALSE))),"Sí","No"))</f>
        <v/>
      </c>
      <c r="R75" s="15">
        <f>IF(L75="","",IF(COUNTIFS(tblCobertura[ID técnico asignado],L75,tblCobertura[Fecha],B75,tblCobertura[Turno],C75)&gt;1,"Conflicto","Sin conflicto"))</f>
        <v/>
      </c>
      <c r="S75" s="15">
        <f>IF(L75="","",IFERROR(IF(COUNTIF(tblCobertura[ID técnico asignado],L75)&gt;INDEX(tblEquipo[Máximo de turnos del proyecto],MATCH(L75,tblEquipo[ID técnico],0)),"Superado","Correcto"),"Sin límite"))</f>
        <v/>
      </c>
      <c r="T75" s="15">
        <f>IF(A75="","",IF(B75="","Falta fecha",IF(OR(Resumen!$C$4="",Resumen!$C$5=""),"Revisar fechas del proyecto",IF(OR(B75&lt;Resumen!$C$4,B75&gt;Resumen!$C$5),"Fuera del proyecto","Correcta"))))</f>
        <v/>
      </c>
      <c r="U75" s="15">
        <f>IF(A75="","",IF(COUNTA(B75,C75,D75,E75,F75,G75,H75,K75)&lt;8,"Incompleta",IF(E75=D75,"Revisar horario","Completa")))</f>
        <v/>
      </c>
      <c r="V75" s="15">
        <f>IF(A75="","",IF(U75&lt;&gt;"Completa","Revisar",IF(T75&lt;&gt;"Correcta","Revisar",IF(L75="","Sin asignar",IF(AND(O75="Sí",P75="Sí",Q75="Sí",R75="Sin conflicto",OR(S75="Correcto",S75="Sin límite")),"Cubierto","Revisar")))))</f>
        <v/>
      </c>
      <c r="W75" s="12" t="n"/>
    </row>
    <row r="76">
      <c r="A76" s="12" t="n"/>
      <c r="B76" s="25" t="n"/>
      <c r="C76" s="12" t="n"/>
      <c r="D76" s="26" t="n"/>
      <c r="E76" s="26" t="n"/>
      <c r="F76" s="12" t="n"/>
      <c r="G76" s="12" t="n"/>
      <c r="H76" s="12" t="n"/>
      <c r="I76" s="12" t="n"/>
      <c r="J76" s="12" t="n"/>
      <c r="K76" s="12" t="n"/>
      <c r="L76" s="12" t="n"/>
      <c r="M76" s="15">
        <f>IF(L76="","",IFERROR(INDEX(tblEquipo[Nombre profesional],MATCH(L76,tblEquipo[ID técnico],0)),"ID no encontrado"))</f>
        <v/>
      </c>
      <c r="N76" s="15">
        <f>IF(L76="","",IFERROR(INDEX(tblEquipo[Perfil principal],MATCH(L76,tblEquipo[ID técnico],0)),""))</f>
        <v/>
      </c>
      <c r="O76" s="15">
        <f>IF(OR(A76="",B76="",C76="",L76=""),"",IF(COUNTIFS(tblDisponibilidad[ID técnico],L76,tblDisponibilidad[Fecha],B76,tblDisponibilidad[Turno],C76,tblDisponibilidad[Estado de disponibilidad],"Disponible")&gt;0,"Sí","No"))</f>
        <v/>
      </c>
      <c r="P76" s="15">
        <f>IF(L76="","",IF(N76=H76,"Sí","No"))</f>
        <v/>
      </c>
      <c r="Q76" s="15">
        <f>IF(L76="","",IF(AND(IF(I76="",TRUE,IFERROR(INDEX(tblEquipo[[Cámara]:[Producción]],MATCH(L76,tblEquipo[ID técnico],0),MATCH(I76,tblEquipo[[#Headers],[Cámara]:[Producción]],0))="Sí",FALSE)),IF(J76="",TRUE,IFERROR(INDEX(tblEquipo[[Cámara]:[Producción]],MATCH(L76,tblEquipo[ID técnico],0),MATCH(J76,tblEquipo[[#Headers],[Cámara]:[Producción]],0))="Sí",FALSE))),"Sí","No"))</f>
        <v/>
      </c>
      <c r="R76" s="15">
        <f>IF(L76="","",IF(COUNTIFS(tblCobertura[ID técnico asignado],L76,tblCobertura[Fecha],B76,tblCobertura[Turno],C76)&gt;1,"Conflicto","Sin conflicto"))</f>
        <v/>
      </c>
      <c r="S76" s="15">
        <f>IF(L76="","",IFERROR(IF(COUNTIF(tblCobertura[ID técnico asignado],L76)&gt;INDEX(tblEquipo[Máximo de turnos del proyecto],MATCH(L76,tblEquipo[ID técnico],0)),"Superado","Correcto"),"Sin límite"))</f>
        <v/>
      </c>
      <c r="T76" s="15">
        <f>IF(A76="","",IF(B76="","Falta fecha",IF(OR(Resumen!$C$4="",Resumen!$C$5=""),"Revisar fechas del proyecto",IF(OR(B76&lt;Resumen!$C$4,B76&gt;Resumen!$C$5),"Fuera del proyecto","Correcta"))))</f>
        <v/>
      </c>
      <c r="U76" s="15">
        <f>IF(A76="","",IF(COUNTA(B76,C76,D76,E76,F76,G76,H76,K76)&lt;8,"Incompleta",IF(E76=D76,"Revisar horario","Completa")))</f>
        <v/>
      </c>
      <c r="V76" s="15">
        <f>IF(A76="","",IF(U76&lt;&gt;"Completa","Revisar",IF(T76&lt;&gt;"Correcta","Revisar",IF(L76="","Sin asignar",IF(AND(O76="Sí",P76="Sí",Q76="Sí",R76="Sin conflicto",OR(S76="Correcto",S76="Sin límite")),"Cubierto","Revisar")))))</f>
        <v/>
      </c>
      <c r="W76" s="12" t="n"/>
    </row>
    <row r="77">
      <c r="A77" s="12" t="n"/>
      <c r="B77" s="25" t="n"/>
      <c r="C77" s="12" t="n"/>
      <c r="D77" s="26" t="n"/>
      <c r="E77" s="26" t="n"/>
      <c r="F77" s="12" t="n"/>
      <c r="G77" s="12" t="n"/>
      <c r="H77" s="12" t="n"/>
      <c r="I77" s="12" t="n"/>
      <c r="J77" s="12" t="n"/>
      <c r="K77" s="12" t="n"/>
      <c r="L77" s="12" t="n"/>
      <c r="M77" s="15">
        <f>IF(L77="","",IFERROR(INDEX(tblEquipo[Nombre profesional],MATCH(L77,tblEquipo[ID técnico],0)),"ID no encontrado"))</f>
        <v/>
      </c>
      <c r="N77" s="15">
        <f>IF(L77="","",IFERROR(INDEX(tblEquipo[Perfil principal],MATCH(L77,tblEquipo[ID técnico],0)),""))</f>
        <v/>
      </c>
      <c r="O77" s="15">
        <f>IF(OR(A77="",B77="",C77="",L77=""),"",IF(COUNTIFS(tblDisponibilidad[ID técnico],L77,tblDisponibilidad[Fecha],B77,tblDisponibilidad[Turno],C77,tblDisponibilidad[Estado de disponibilidad],"Disponible")&gt;0,"Sí","No"))</f>
        <v/>
      </c>
      <c r="P77" s="15">
        <f>IF(L77="","",IF(N77=H77,"Sí","No"))</f>
        <v/>
      </c>
      <c r="Q77" s="15">
        <f>IF(L77="","",IF(AND(IF(I77="",TRUE,IFERROR(INDEX(tblEquipo[[Cámara]:[Producción]],MATCH(L77,tblEquipo[ID técnico],0),MATCH(I77,tblEquipo[[#Headers],[Cámara]:[Producción]],0))="Sí",FALSE)),IF(J77="",TRUE,IFERROR(INDEX(tblEquipo[[Cámara]:[Producción]],MATCH(L77,tblEquipo[ID técnico],0),MATCH(J77,tblEquipo[[#Headers],[Cámara]:[Producción]],0))="Sí",FALSE))),"Sí","No"))</f>
        <v/>
      </c>
      <c r="R77" s="15">
        <f>IF(L77="","",IF(COUNTIFS(tblCobertura[ID técnico asignado],L77,tblCobertura[Fecha],B77,tblCobertura[Turno],C77)&gt;1,"Conflicto","Sin conflicto"))</f>
        <v/>
      </c>
      <c r="S77" s="15">
        <f>IF(L77="","",IFERROR(IF(COUNTIF(tblCobertura[ID técnico asignado],L77)&gt;INDEX(tblEquipo[Máximo de turnos del proyecto],MATCH(L77,tblEquipo[ID técnico],0)),"Superado","Correcto"),"Sin límite"))</f>
        <v/>
      </c>
      <c r="T77" s="15">
        <f>IF(A77="","",IF(B77="","Falta fecha",IF(OR(Resumen!$C$4="",Resumen!$C$5=""),"Revisar fechas del proyecto",IF(OR(B77&lt;Resumen!$C$4,B77&gt;Resumen!$C$5),"Fuera del proyecto","Correcta"))))</f>
        <v/>
      </c>
      <c r="U77" s="15">
        <f>IF(A77="","",IF(COUNTA(B77,C77,D77,E77,F77,G77,H77,K77)&lt;8,"Incompleta",IF(E77=D77,"Revisar horario","Completa")))</f>
        <v/>
      </c>
      <c r="V77" s="15">
        <f>IF(A77="","",IF(U77&lt;&gt;"Completa","Revisar",IF(T77&lt;&gt;"Correcta","Revisar",IF(L77="","Sin asignar",IF(AND(O77="Sí",P77="Sí",Q77="Sí",R77="Sin conflicto",OR(S77="Correcto",S77="Sin límite")),"Cubierto","Revisar")))))</f>
        <v/>
      </c>
      <c r="W77" s="12" t="n"/>
    </row>
    <row r="78">
      <c r="A78" s="12" t="n"/>
      <c r="B78" s="25" t="n"/>
      <c r="C78" s="12" t="n"/>
      <c r="D78" s="26" t="n"/>
      <c r="E78" s="26" t="n"/>
      <c r="F78" s="12" t="n"/>
      <c r="G78" s="12" t="n"/>
      <c r="H78" s="12" t="n"/>
      <c r="I78" s="12" t="n"/>
      <c r="J78" s="12" t="n"/>
      <c r="K78" s="12" t="n"/>
      <c r="L78" s="12" t="n"/>
      <c r="M78" s="15">
        <f>IF(L78="","",IFERROR(INDEX(tblEquipo[Nombre profesional],MATCH(L78,tblEquipo[ID técnico],0)),"ID no encontrado"))</f>
        <v/>
      </c>
      <c r="N78" s="15">
        <f>IF(L78="","",IFERROR(INDEX(tblEquipo[Perfil principal],MATCH(L78,tblEquipo[ID técnico],0)),""))</f>
        <v/>
      </c>
      <c r="O78" s="15">
        <f>IF(OR(A78="",B78="",C78="",L78=""),"",IF(COUNTIFS(tblDisponibilidad[ID técnico],L78,tblDisponibilidad[Fecha],B78,tblDisponibilidad[Turno],C78,tblDisponibilidad[Estado de disponibilidad],"Disponible")&gt;0,"Sí","No"))</f>
        <v/>
      </c>
      <c r="P78" s="15">
        <f>IF(L78="","",IF(N78=H78,"Sí","No"))</f>
        <v/>
      </c>
      <c r="Q78" s="15">
        <f>IF(L78="","",IF(AND(IF(I78="",TRUE,IFERROR(INDEX(tblEquipo[[Cámara]:[Producción]],MATCH(L78,tblEquipo[ID técnico],0),MATCH(I78,tblEquipo[[#Headers],[Cámara]:[Producción]],0))="Sí",FALSE)),IF(J78="",TRUE,IFERROR(INDEX(tblEquipo[[Cámara]:[Producción]],MATCH(L78,tblEquipo[ID técnico],0),MATCH(J78,tblEquipo[[#Headers],[Cámara]:[Producción]],0))="Sí",FALSE))),"Sí","No"))</f>
        <v/>
      </c>
      <c r="R78" s="15">
        <f>IF(L78="","",IF(COUNTIFS(tblCobertura[ID técnico asignado],L78,tblCobertura[Fecha],B78,tblCobertura[Turno],C78)&gt;1,"Conflicto","Sin conflicto"))</f>
        <v/>
      </c>
      <c r="S78" s="15">
        <f>IF(L78="","",IFERROR(IF(COUNTIF(tblCobertura[ID técnico asignado],L78)&gt;INDEX(tblEquipo[Máximo de turnos del proyecto],MATCH(L78,tblEquipo[ID técnico],0)),"Superado","Correcto"),"Sin límite"))</f>
        <v/>
      </c>
      <c r="T78" s="15">
        <f>IF(A78="","",IF(B78="","Falta fecha",IF(OR(Resumen!$C$4="",Resumen!$C$5=""),"Revisar fechas del proyecto",IF(OR(B78&lt;Resumen!$C$4,B78&gt;Resumen!$C$5),"Fuera del proyecto","Correcta"))))</f>
        <v/>
      </c>
      <c r="U78" s="15">
        <f>IF(A78="","",IF(COUNTA(B78,C78,D78,E78,F78,G78,H78,K78)&lt;8,"Incompleta",IF(E78=D78,"Revisar horario","Completa")))</f>
        <v/>
      </c>
      <c r="V78" s="15">
        <f>IF(A78="","",IF(U78&lt;&gt;"Completa","Revisar",IF(T78&lt;&gt;"Correcta","Revisar",IF(L78="","Sin asignar",IF(AND(O78="Sí",P78="Sí",Q78="Sí",R78="Sin conflicto",OR(S78="Correcto",S78="Sin límite")),"Cubierto","Revisar")))))</f>
        <v/>
      </c>
      <c r="W78" s="12" t="n"/>
    </row>
    <row r="79">
      <c r="A79" s="12" t="n"/>
      <c r="B79" s="25" t="n"/>
      <c r="C79" s="12" t="n"/>
      <c r="D79" s="26" t="n"/>
      <c r="E79" s="26" t="n"/>
      <c r="F79" s="12" t="n"/>
      <c r="G79" s="12" t="n"/>
      <c r="H79" s="12" t="n"/>
      <c r="I79" s="12" t="n"/>
      <c r="J79" s="12" t="n"/>
      <c r="K79" s="12" t="n"/>
      <c r="L79" s="12" t="n"/>
      <c r="M79" s="15">
        <f>IF(L79="","",IFERROR(INDEX(tblEquipo[Nombre profesional],MATCH(L79,tblEquipo[ID técnico],0)),"ID no encontrado"))</f>
        <v/>
      </c>
      <c r="N79" s="15">
        <f>IF(L79="","",IFERROR(INDEX(tblEquipo[Perfil principal],MATCH(L79,tblEquipo[ID técnico],0)),""))</f>
        <v/>
      </c>
      <c r="O79" s="15">
        <f>IF(OR(A79="",B79="",C79="",L79=""),"",IF(COUNTIFS(tblDisponibilidad[ID técnico],L79,tblDisponibilidad[Fecha],B79,tblDisponibilidad[Turno],C79,tblDisponibilidad[Estado de disponibilidad],"Disponible")&gt;0,"Sí","No"))</f>
        <v/>
      </c>
      <c r="P79" s="15">
        <f>IF(L79="","",IF(N79=H79,"Sí","No"))</f>
        <v/>
      </c>
      <c r="Q79" s="15">
        <f>IF(L79="","",IF(AND(IF(I79="",TRUE,IFERROR(INDEX(tblEquipo[[Cámara]:[Producción]],MATCH(L79,tblEquipo[ID técnico],0),MATCH(I79,tblEquipo[[#Headers],[Cámara]:[Producción]],0))="Sí",FALSE)),IF(J79="",TRUE,IFERROR(INDEX(tblEquipo[[Cámara]:[Producción]],MATCH(L79,tblEquipo[ID técnico],0),MATCH(J79,tblEquipo[[#Headers],[Cámara]:[Producción]],0))="Sí",FALSE))),"Sí","No"))</f>
        <v/>
      </c>
      <c r="R79" s="15">
        <f>IF(L79="","",IF(COUNTIFS(tblCobertura[ID técnico asignado],L79,tblCobertura[Fecha],B79,tblCobertura[Turno],C79)&gt;1,"Conflicto","Sin conflicto"))</f>
        <v/>
      </c>
      <c r="S79" s="15">
        <f>IF(L79="","",IFERROR(IF(COUNTIF(tblCobertura[ID técnico asignado],L79)&gt;INDEX(tblEquipo[Máximo de turnos del proyecto],MATCH(L79,tblEquipo[ID técnico],0)),"Superado","Correcto"),"Sin límite"))</f>
        <v/>
      </c>
      <c r="T79" s="15">
        <f>IF(A79="","",IF(B79="","Falta fecha",IF(OR(Resumen!$C$4="",Resumen!$C$5=""),"Revisar fechas del proyecto",IF(OR(B79&lt;Resumen!$C$4,B79&gt;Resumen!$C$5),"Fuera del proyecto","Correcta"))))</f>
        <v/>
      </c>
      <c r="U79" s="15">
        <f>IF(A79="","",IF(COUNTA(B79,C79,D79,E79,F79,G79,H79,K79)&lt;8,"Incompleta",IF(E79=D79,"Revisar horario","Completa")))</f>
        <v/>
      </c>
      <c r="V79" s="15">
        <f>IF(A79="","",IF(U79&lt;&gt;"Completa","Revisar",IF(T79&lt;&gt;"Correcta","Revisar",IF(L79="","Sin asignar",IF(AND(O79="Sí",P79="Sí",Q79="Sí",R79="Sin conflicto",OR(S79="Correcto",S79="Sin límite")),"Cubierto","Revisar")))))</f>
        <v/>
      </c>
      <c r="W79" s="12" t="n"/>
    </row>
    <row r="80">
      <c r="A80" s="12" t="n"/>
      <c r="B80" s="25" t="n"/>
      <c r="C80" s="12" t="n"/>
      <c r="D80" s="26" t="n"/>
      <c r="E80" s="26" t="n"/>
      <c r="F80" s="12" t="n"/>
      <c r="G80" s="12" t="n"/>
      <c r="H80" s="12" t="n"/>
      <c r="I80" s="12" t="n"/>
      <c r="J80" s="12" t="n"/>
      <c r="K80" s="12" t="n"/>
      <c r="L80" s="12" t="n"/>
      <c r="M80" s="15">
        <f>IF(L80="","",IFERROR(INDEX(tblEquipo[Nombre profesional],MATCH(L80,tblEquipo[ID técnico],0)),"ID no encontrado"))</f>
        <v/>
      </c>
      <c r="N80" s="15">
        <f>IF(L80="","",IFERROR(INDEX(tblEquipo[Perfil principal],MATCH(L80,tblEquipo[ID técnico],0)),""))</f>
        <v/>
      </c>
      <c r="O80" s="15">
        <f>IF(OR(A80="",B80="",C80="",L80=""),"",IF(COUNTIFS(tblDisponibilidad[ID técnico],L80,tblDisponibilidad[Fecha],B80,tblDisponibilidad[Turno],C80,tblDisponibilidad[Estado de disponibilidad],"Disponible")&gt;0,"Sí","No"))</f>
        <v/>
      </c>
      <c r="P80" s="15">
        <f>IF(L80="","",IF(N80=H80,"Sí","No"))</f>
        <v/>
      </c>
      <c r="Q80" s="15">
        <f>IF(L80="","",IF(AND(IF(I80="",TRUE,IFERROR(INDEX(tblEquipo[[Cámara]:[Producción]],MATCH(L80,tblEquipo[ID técnico],0),MATCH(I80,tblEquipo[[#Headers],[Cámara]:[Producción]],0))="Sí",FALSE)),IF(J80="",TRUE,IFERROR(INDEX(tblEquipo[[Cámara]:[Producción]],MATCH(L80,tblEquipo[ID técnico],0),MATCH(J80,tblEquipo[[#Headers],[Cámara]:[Producción]],0))="Sí",FALSE))),"Sí","No"))</f>
        <v/>
      </c>
      <c r="R80" s="15">
        <f>IF(L80="","",IF(COUNTIFS(tblCobertura[ID técnico asignado],L80,tblCobertura[Fecha],B80,tblCobertura[Turno],C80)&gt;1,"Conflicto","Sin conflicto"))</f>
        <v/>
      </c>
      <c r="S80" s="15">
        <f>IF(L80="","",IFERROR(IF(COUNTIF(tblCobertura[ID técnico asignado],L80)&gt;INDEX(tblEquipo[Máximo de turnos del proyecto],MATCH(L80,tblEquipo[ID técnico],0)),"Superado","Correcto"),"Sin límite"))</f>
        <v/>
      </c>
      <c r="T80" s="15">
        <f>IF(A80="","",IF(B80="","Falta fecha",IF(OR(Resumen!$C$4="",Resumen!$C$5=""),"Revisar fechas del proyecto",IF(OR(B80&lt;Resumen!$C$4,B80&gt;Resumen!$C$5),"Fuera del proyecto","Correcta"))))</f>
        <v/>
      </c>
      <c r="U80" s="15">
        <f>IF(A80="","",IF(COUNTA(B80,C80,D80,E80,F80,G80,H80,K80)&lt;8,"Incompleta",IF(E80=D80,"Revisar horario","Completa")))</f>
        <v/>
      </c>
      <c r="V80" s="15">
        <f>IF(A80="","",IF(U80&lt;&gt;"Completa","Revisar",IF(T80&lt;&gt;"Correcta","Revisar",IF(L80="","Sin asignar",IF(AND(O80="Sí",P80="Sí",Q80="Sí",R80="Sin conflicto",OR(S80="Correcto",S80="Sin límite")),"Cubierto","Revisar")))))</f>
        <v/>
      </c>
      <c r="W80" s="12" t="n"/>
    </row>
    <row r="81">
      <c r="A81" s="12" t="n"/>
      <c r="B81" s="25" t="n"/>
      <c r="C81" s="12" t="n"/>
      <c r="D81" s="26" t="n"/>
      <c r="E81" s="26" t="n"/>
      <c r="F81" s="12" t="n"/>
      <c r="G81" s="12" t="n"/>
      <c r="H81" s="12" t="n"/>
      <c r="I81" s="12" t="n"/>
      <c r="J81" s="12" t="n"/>
      <c r="K81" s="12" t="n"/>
      <c r="L81" s="12" t="n"/>
      <c r="M81" s="15">
        <f>IF(L81="","",IFERROR(INDEX(tblEquipo[Nombre profesional],MATCH(L81,tblEquipo[ID técnico],0)),"ID no encontrado"))</f>
        <v/>
      </c>
      <c r="N81" s="15">
        <f>IF(L81="","",IFERROR(INDEX(tblEquipo[Perfil principal],MATCH(L81,tblEquipo[ID técnico],0)),""))</f>
        <v/>
      </c>
      <c r="O81" s="15">
        <f>IF(OR(A81="",B81="",C81="",L81=""),"",IF(COUNTIFS(tblDisponibilidad[ID técnico],L81,tblDisponibilidad[Fecha],B81,tblDisponibilidad[Turno],C81,tblDisponibilidad[Estado de disponibilidad],"Disponible")&gt;0,"Sí","No"))</f>
        <v/>
      </c>
      <c r="P81" s="15">
        <f>IF(L81="","",IF(N81=H81,"Sí","No"))</f>
        <v/>
      </c>
      <c r="Q81" s="15">
        <f>IF(L81="","",IF(AND(IF(I81="",TRUE,IFERROR(INDEX(tblEquipo[[Cámara]:[Producción]],MATCH(L81,tblEquipo[ID técnico],0),MATCH(I81,tblEquipo[[#Headers],[Cámara]:[Producción]],0))="Sí",FALSE)),IF(J81="",TRUE,IFERROR(INDEX(tblEquipo[[Cámara]:[Producción]],MATCH(L81,tblEquipo[ID técnico],0),MATCH(J81,tblEquipo[[#Headers],[Cámara]:[Producción]],0))="Sí",FALSE))),"Sí","No"))</f>
        <v/>
      </c>
      <c r="R81" s="15">
        <f>IF(L81="","",IF(COUNTIFS(tblCobertura[ID técnico asignado],L81,tblCobertura[Fecha],B81,tblCobertura[Turno],C81)&gt;1,"Conflicto","Sin conflicto"))</f>
        <v/>
      </c>
      <c r="S81" s="15">
        <f>IF(L81="","",IFERROR(IF(COUNTIF(tblCobertura[ID técnico asignado],L81)&gt;INDEX(tblEquipo[Máximo de turnos del proyecto],MATCH(L81,tblEquipo[ID técnico],0)),"Superado","Correcto"),"Sin límite"))</f>
        <v/>
      </c>
      <c r="T81" s="15">
        <f>IF(A81="","",IF(B81="","Falta fecha",IF(OR(Resumen!$C$4="",Resumen!$C$5=""),"Revisar fechas del proyecto",IF(OR(B81&lt;Resumen!$C$4,B81&gt;Resumen!$C$5),"Fuera del proyecto","Correcta"))))</f>
        <v/>
      </c>
      <c r="U81" s="15">
        <f>IF(A81="","",IF(COUNTA(B81,C81,D81,E81,F81,G81,H81,K81)&lt;8,"Incompleta",IF(E81=D81,"Revisar horario","Completa")))</f>
        <v/>
      </c>
      <c r="V81" s="15">
        <f>IF(A81="","",IF(U81&lt;&gt;"Completa","Revisar",IF(T81&lt;&gt;"Correcta","Revisar",IF(L81="","Sin asignar",IF(AND(O81="Sí",P81="Sí",Q81="Sí",R81="Sin conflicto",OR(S81="Correcto",S81="Sin límite")),"Cubierto","Revisar")))))</f>
        <v/>
      </c>
      <c r="W81" s="12" t="n"/>
    </row>
    <row r="82">
      <c r="A82" s="12" t="n"/>
      <c r="B82" s="25" t="n"/>
      <c r="C82" s="12" t="n"/>
      <c r="D82" s="26" t="n"/>
      <c r="E82" s="26" t="n"/>
      <c r="F82" s="12" t="n"/>
      <c r="G82" s="12" t="n"/>
      <c r="H82" s="12" t="n"/>
      <c r="I82" s="12" t="n"/>
      <c r="J82" s="12" t="n"/>
      <c r="K82" s="12" t="n"/>
      <c r="L82" s="12" t="n"/>
      <c r="M82" s="15">
        <f>IF(L82="","",IFERROR(INDEX(tblEquipo[Nombre profesional],MATCH(L82,tblEquipo[ID técnico],0)),"ID no encontrado"))</f>
        <v/>
      </c>
      <c r="N82" s="15">
        <f>IF(L82="","",IFERROR(INDEX(tblEquipo[Perfil principal],MATCH(L82,tblEquipo[ID técnico],0)),""))</f>
        <v/>
      </c>
      <c r="O82" s="15">
        <f>IF(OR(A82="",B82="",C82="",L82=""),"",IF(COUNTIFS(tblDisponibilidad[ID técnico],L82,tblDisponibilidad[Fecha],B82,tblDisponibilidad[Turno],C82,tblDisponibilidad[Estado de disponibilidad],"Disponible")&gt;0,"Sí","No"))</f>
        <v/>
      </c>
      <c r="P82" s="15">
        <f>IF(L82="","",IF(N82=H82,"Sí","No"))</f>
        <v/>
      </c>
      <c r="Q82" s="15">
        <f>IF(L82="","",IF(AND(IF(I82="",TRUE,IFERROR(INDEX(tblEquipo[[Cámara]:[Producción]],MATCH(L82,tblEquipo[ID técnico],0),MATCH(I82,tblEquipo[[#Headers],[Cámara]:[Producción]],0))="Sí",FALSE)),IF(J82="",TRUE,IFERROR(INDEX(tblEquipo[[Cámara]:[Producción]],MATCH(L82,tblEquipo[ID técnico],0),MATCH(J82,tblEquipo[[#Headers],[Cámara]:[Producción]],0))="Sí",FALSE))),"Sí","No"))</f>
        <v/>
      </c>
      <c r="R82" s="15">
        <f>IF(L82="","",IF(COUNTIFS(tblCobertura[ID técnico asignado],L82,tblCobertura[Fecha],B82,tblCobertura[Turno],C82)&gt;1,"Conflicto","Sin conflicto"))</f>
        <v/>
      </c>
      <c r="S82" s="15">
        <f>IF(L82="","",IFERROR(IF(COUNTIF(tblCobertura[ID técnico asignado],L82)&gt;INDEX(tblEquipo[Máximo de turnos del proyecto],MATCH(L82,tblEquipo[ID técnico],0)),"Superado","Correcto"),"Sin límite"))</f>
        <v/>
      </c>
      <c r="T82" s="15">
        <f>IF(A82="","",IF(B82="","Falta fecha",IF(OR(Resumen!$C$4="",Resumen!$C$5=""),"Revisar fechas del proyecto",IF(OR(B82&lt;Resumen!$C$4,B82&gt;Resumen!$C$5),"Fuera del proyecto","Correcta"))))</f>
        <v/>
      </c>
      <c r="U82" s="15">
        <f>IF(A82="","",IF(COUNTA(B82,C82,D82,E82,F82,G82,H82,K82)&lt;8,"Incompleta",IF(E82=D82,"Revisar horario","Completa")))</f>
        <v/>
      </c>
      <c r="V82" s="15">
        <f>IF(A82="","",IF(U82&lt;&gt;"Completa","Revisar",IF(T82&lt;&gt;"Correcta","Revisar",IF(L82="","Sin asignar",IF(AND(O82="Sí",P82="Sí",Q82="Sí",R82="Sin conflicto",OR(S82="Correcto",S82="Sin límite")),"Cubierto","Revisar")))))</f>
        <v/>
      </c>
      <c r="W82" s="12" t="n"/>
    </row>
    <row r="83">
      <c r="A83" s="12" t="n"/>
      <c r="B83" s="25" t="n"/>
      <c r="C83" s="12" t="n"/>
      <c r="D83" s="26" t="n"/>
      <c r="E83" s="26" t="n"/>
      <c r="F83" s="12" t="n"/>
      <c r="G83" s="12" t="n"/>
      <c r="H83" s="12" t="n"/>
      <c r="I83" s="12" t="n"/>
      <c r="J83" s="12" t="n"/>
      <c r="K83" s="12" t="n"/>
      <c r="L83" s="12" t="n"/>
      <c r="M83" s="15">
        <f>IF(L83="","",IFERROR(INDEX(tblEquipo[Nombre profesional],MATCH(L83,tblEquipo[ID técnico],0)),"ID no encontrado"))</f>
        <v/>
      </c>
      <c r="N83" s="15">
        <f>IF(L83="","",IFERROR(INDEX(tblEquipo[Perfil principal],MATCH(L83,tblEquipo[ID técnico],0)),""))</f>
        <v/>
      </c>
      <c r="O83" s="15">
        <f>IF(OR(A83="",B83="",C83="",L83=""),"",IF(COUNTIFS(tblDisponibilidad[ID técnico],L83,tblDisponibilidad[Fecha],B83,tblDisponibilidad[Turno],C83,tblDisponibilidad[Estado de disponibilidad],"Disponible")&gt;0,"Sí","No"))</f>
        <v/>
      </c>
      <c r="P83" s="15">
        <f>IF(L83="","",IF(N83=H83,"Sí","No"))</f>
        <v/>
      </c>
      <c r="Q83" s="15">
        <f>IF(L83="","",IF(AND(IF(I83="",TRUE,IFERROR(INDEX(tblEquipo[[Cámara]:[Producción]],MATCH(L83,tblEquipo[ID técnico],0),MATCH(I83,tblEquipo[[#Headers],[Cámara]:[Producción]],0))="Sí",FALSE)),IF(J83="",TRUE,IFERROR(INDEX(tblEquipo[[Cámara]:[Producción]],MATCH(L83,tblEquipo[ID técnico],0),MATCH(J83,tblEquipo[[#Headers],[Cámara]:[Producción]],0))="Sí",FALSE))),"Sí","No"))</f>
        <v/>
      </c>
      <c r="R83" s="15">
        <f>IF(L83="","",IF(COUNTIFS(tblCobertura[ID técnico asignado],L83,tblCobertura[Fecha],B83,tblCobertura[Turno],C83)&gt;1,"Conflicto","Sin conflicto"))</f>
        <v/>
      </c>
      <c r="S83" s="15">
        <f>IF(L83="","",IFERROR(IF(COUNTIF(tblCobertura[ID técnico asignado],L83)&gt;INDEX(tblEquipo[Máximo de turnos del proyecto],MATCH(L83,tblEquipo[ID técnico],0)),"Superado","Correcto"),"Sin límite"))</f>
        <v/>
      </c>
      <c r="T83" s="15">
        <f>IF(A83="","",IF(B83="","Falta fecha",IF(OR(Resumen!$C$4="",Resumen!$C$5=""),"Revisar fechas del proyecto",IF(OR(B83&lt;Resumen!$C$4,B83&gt;Resumen!$C$5),"Fuera del proyecto","Correcta"))))</f>
        <v/>
      </c>
      <c r="U83" s="15">
        <f>IF(A83="","",IF(COUNTA(B83,C83,D83,E83,F83,G83,H83,K83)&lt;8,"Incompleta",IF(E83=D83,"Revisar horario","Completa")))</f>
        <v/>
      </c>
      <c r="V83" s="15">
        <f>IF(A83="","",IF(U83&lt;&gt;"Completa","Revisar",IF(T83&lt;&gt;"Correcta","Revisar",IF(L83="","Sin asignar",IF(AND(O83="Sí",P83="Sí",Q83="Sí",R83="Sin conflicto",OR(S83="Correcto",S83="Sin límite")),"Cubierto","Revisar")))))</f>
        <v/>
      </c>
      <c r="W83" s="12" t="n"/>
    </row>
    <row r="84">
      <c r="A84" s="12" t="n"/>
      <c r="B84" s="25" t="n"/>
      <c r="C84" s="12" t="n"/>
      <c r="D84" s="26" t="n"/>
      <c r="E84" s="26" t="n"/>
      <c r="F84" s="12" t="n"/>
      <c r="G84" s="12" t="n"/>
      <c r="H84" s="12" t="n"/>
      <c r="I84" s="12" t="n"/>
      <c r="J84" s="12" t="n"/>
      <c r="K84" s="12" t="n"/>
      <c r="L84" s="12" t="n"/>
      <c r="M84" s="15">
        <f>IF(L84="","",IFERROR(INDEX(tblEquipo[Nombre profesional],MATCH(L84,tblEquipo[ID técnico],0)),"ID no encontrado"))</f>
        <v/>
      </c>
      <c r="N84" s="15">
        <f>IF(L84="","",IFERROR(INDEX(tblEquipo[Perfil principal],MATCH(L84,tblEquipo[ID técnico],0)),""))</f>
        <v/>
      </c>
      <c r="O84" s="15">
        <f>IF(OR(A84="",B84="",C84="",L84=""),"",IF(COUNTIFS(tblDisponibilidad[ID técnico],L84,tblDisponibilidad[Fecha],B84,tblDisponibilidad[Turno],C84,tblDisponibilidad[Estado de disponibilidad],"Disponible")&gt;0,"Sí","No"))</f>
        <v/>
      </c>
      <c r="P84" s="15">
        <f>IF(L84="","",IF(N84=H84,"Sí","No"))</f>
        <v/>
      </c>
      <c r="Q84" s="15">
        <f>IF(L84="","",IF(AND(IF(I84="",TRUE,IFERROR(INDEX(tblEquipo[[Cámara]:[Producción]],MATCH(L84,tblEquipo[ID técnico],0),MATCH(I84,tblEquipo[[#Headers],[Cámara]:[Producción]],0))="Sí",FALSE)),IF(J84="",TRUE,IFERROR(INDEX(tblEquipo[[Cámara]:[Producción]],MATCH(L84,tblEquipo[ID técnico],0),MATCH(J84,tblEquipo[[#Headers],[Cámara]:[Producción]],0))="Sí",FALSE))),"Sí","No"))</f>
        <v/>
      </c>
      <c r="R84" s="15">
        <f>IF(L84="","",IF(COUNTIFS(tblCobertura[ID técnico asignado],L84,tblCobertura[Fecha],B84,tblCobertura[Turno],C84)&gt;1,"Conflicto","Sin conflicto"))</f>
        <v/>
      </c>
      <c r="S84" s="15">
        <f>IF(L84="","",IFERROR(IF(COUNTIF(tblCobertura[ID técnico asignado],L84)&gt;INDEX(tblEquipo[Máximo de turnos del proyecto],MATCH(L84,tblEquipo[ID técnico],0)),"Superado","Correcto"),"Sin límite"))</f>
        <v/>
      </c>
      <c r="T84" s="15">
        <f>IF(A84="","",IF(B84="","Falta fecha",IF(OR(Resumen!$C$4="",Resumen!$C$5=""),"Revisar fechas del proyecto",IF(OR(B84&lt;Resumen!$C$4,B84&gt;Resumen!$C$5),"Fuera del proyecto","Correcta"))))</f>
        <v/>
      </c>
      <c r="U84" s="15">
        <f>IF(A84="","",IF(COUNTA(B84,C84,D84,E84,F84,G84,H84,K84)&lt;8,"Incompleta",IF(E84=D84,"Revisar horario","Completa")))</f>
        <v/>
      </c>
      <c r="V84" s="15">
        <f>IF(A84="","",IF(U84&lt;&gt;"Completa","Revisar",IF(T84&lt;&gt;"Correcta","Revisar",IF(L84="","Sin asignar",IF(AND(O84="Sí",P84="Sí",Q84="Sí",R84="Sin conflicto",OR(S84="Correcto",S84="Sin límite")),"Cubierto","Revisar")))))</f>
        <v/>
      </c>
      <c r="W84" s="12" t="n"/>
    </row>
    <row r="85">
      <c r="A85" s="12" t="n"/>
      <c r="B85" s="25" t="n"/>
      <c r="C85" s="12" t="n"/>
      <c r="D85" s="26" t="n"/>
      <c r="E85" s="26" t="n"/>
      <c r="F85" s="12" t="n"/>
      <c r="G85" s="12" t="n"/>
      <c r="H85" s="12" t="n"/>
      <c r="I85" s="12" t="n"/>
      <c r="J85" s="12" t="n"/>
      <c r="K85" s="12" t="n"/>
      <c r="L85" s="12" t="n"/>
      <c r="M85" s="15">
        <f>IF(L85="","",IFERROR(INDEX(tblEquipo[Nombre profesional],MATCH(L85,tblEquipo[ID técnico],0)),"ID no encontrado"))</f>
        <v/>
      </c>
      <c r="N85" s="15">
        <f>IF(L85="","",IFERROR(INDEX(tblEquipo[Perfil principal],MATCH(L85,tblEquipo[ID técnico],0)),""))</f>
        <v/>
      </c>
      <c r="O85" s="15">
        <f>IF(OR(A85="",B85="",C85="",L85=""),"",IF(COUNTIFS(tblDisponibilidad[ID técnico],L85,tblDisponibilidad[Fecha],B85,tblDisponibilidad[Turno],C85,tblDisponibilidad[Estado de disponibilidad],"Disponible")&gt;0,"Sí","No"))</f>
        <v/>
      </c>
      <c r="P85" s="15">
        <f>IF(L85="","",IF(N85=H85,"Sí","No"))</f>
        <v/>
      </c>
      <c r="Q85" s="15">
        <f>IF(L85="","",IF(AND(IF(I85="",TRUE,IFERROR(INDEX(tblEquipo[[Cámara]:[Producción]],MATCH(L85,tblEquipo[ID técnico],0),MATCH(I85,tblEquipo[[#Headers],[Cámara]:[Producción]],0))="Sí",FALSE)),IF(J85="",TRUE,IFERROR(INDEX(tblEquipo[[Cámara]:[Producción]],MATCH(L85,tblEquipo[ID técnico],0),MATCH(J85,tblEquipo[[#Headers],[Cámara]:[Producción]],0))="Sí",FALSE))),"Sí","No"))</f>
        <v/>
      </c>
      <c r="R85" s="15">
        <f>IF(L85="","",IF(COUNTIFS(tblCobertura[ID técnico asignado],L85,tblCobertura[Fecha],B85,tblCobertura[Turno],C85)&gt;1,"Conflicto","Sin conflicto"))</f>
        <v/>
      </c>
      <c r="S85" s="15">
        <f>IF(L85="","",IFERROR(IF(COUNTIF(tblCobertura[ID técnico asignado],L85)&gt;INDEX(tblEquipo[Máximo de turnos del proyecto],MATCH(L85,tblEquipo[ID técnico],0)),"Superado","Correcto"),"Sin límite"))</f>
        <v/>
      </c>
      <c r="T85" s="15">
        <f>IF(A85="","",IF(B85="","Falta fecha",IF(OR(Resumen!$C$4="",Resumen!$C$5=""),"Revisar fechas del proyecto",IF(OR(B85&lt;Resumen!$C$4,B85&gt;Resumen!$C$5),"Fuera del proyecto","Correcta"))))</f>
        <v/>
      </c>
      <c r="U85" s="15">
        <f>IF(A85="","",IF(COUNTA(B85,C85,D85,E85,F85,G85,H85,K85)&lt;8,"Incompleta",IF(E85=D85,"Revisar horario","Completa")))</f>
        <v/>
      </c>
      <c r="V85" s="15">
        <f>IF(A85="","",IF(U85&lt;&gt;"Completa","Revisar",IF(T85&lt;&gt;"Correcta","Revisar",IF(L85="","Sin asignar",IF(AND(O85="Sí",P85="Sí",Q85="Sí",R85="Sin conflicto",OR(S85="Correcto",S85="Sin límite")),"Cubierto","Revisar")))))</f>
        <v/>
      </c>
      <c r="W85" s="12" t="n"/>
    </row>
    <row r="86">
      <c r="A86" s="12" t="n"/>
      <c r="B86" s="25" t="n"/>
      <c r="C86" s="12" t="n"/>
      <c r="D86" s="26" t="n"/>
      <c r="E86" s="26" t="n"/>
      <c r="F86" s="12" t="n"/>
      <c r="G86" s="12" t="n"/>
      <c r="H86" s="12" t="n"/>
      <c r="I86" s="12" t="n"/>
      <c r="J86" s="12" t="n"/>
      <c r="K86" s="12" t="n"/>
      <c r="L86" s="12" t="n"/>
      <c r="M86" s="15">
        <f>IF(L86="","",IFERROR(INDEX(tblEquipo[Nombre profesional],MATCH(L86,tblEquipo[ID técnico],0)),"ID no encontrado"))</f>
        <v/>
      </c>
      <c r="N86" s="15">
        <f>IF(L86="","",IFERROR(INDEX(tblEquipo[Perfil principal],MATCH(L86,tblEquipo[ID técnico],0)),""))</f>
        <v/>
      </c>
      <c r="O86" s="15">
        <f>IF(OR(A86="",B86="",C86="",L86=""),"",IF(COUNTIFS(tblDisponibilidad[ID técnico],L86,tblDisponibilidad[Fecha],B86,tblDisponibilidad[Turno],C86,tblDisponibilidad[Estado de disponibilidad],"Disponible")&gt;0,"Sí","No"))</f>
        <v/>
      </c>
      <c r="P86" s="15">
        <f>IF(L86="","",IF(N86=H86,"Sí","No"))</f>
        <v/>
      </c>
      <c r="Q86" s="15">
        <f>IF(L86="","",IF(AND(IF(I86="",TRUE,IFERROR(INDEX(tblEquipo[[Cámara]:[Producción]],MATCH(L86,tblEquipo[ID técnico],0),MATCH(I86,tblEquipo[[#Headers],[Cámara]:[Producción]],0))="Sí",FALSE)),IF(J86="",TRUE,IFERROR(INDEX(tblEquipo[[Cámara]:[Producción]],MATCH(L86,tblEquipo[ID técnico],0),MATCH(J86,tblEquipo[[#Headers],[Cámara]:[Producción]],0))="Sí",FALSE))),"Sí","No"))</f>
        <v/>
      </c>
      <c r="R86" s="15">
        <f>IF(L86="","",IF(COUNTIFS(tblCobertura[ID técnico asignado],L86,tblCobertura[Fecha],B86,tblCobertura[Turno],C86)&gt;1,"Conflicto","Sin conflicto"))</f>
        <v/>
      </c>
      <c r="S86" s="15">
        <f>IF(L86="","",IFERROR(IF(COUNTIF(tblCobertura[ID técnico asignado],L86)&gt;INDEX(tblEquipo[Máximo de turnos del proyecto],MATCH(L86,tblEquipo[ID técnico],0)),"Superado","Correcto"),"Sin límite"))</f>
        <v/>
      </c>
      <c r="T86" s="15">
        <f>IF(A86="","",IF(B86="","Falta fecha",IF(OR(Resumen!$C$4="",Resumen!$C$5=""),"Revisar fechas del proyecto",IF(OR(B86&lt;Resumen!$C$4,B86&gt;Resumen!$C$5),"Fuera del proyecto","Correcta"))))</f>
        <v/>
      </c>
      <c r="U86" s="15">
        <f>IF(A86="","",IF(COUNTA(B86,C86,D86,E86,F86,G86,H86,K86)&lt;8,"Incompleta",IF(E86=D86,"Revisar horario","Completa")))</f>
        <v/>
      </c>
      <c r="V86" s="15">
        <f>IF(A86="","",IF(U86&lt;&gt;"Completa","Revisar",IF(T86&lt;&gt;"Correcta","Revisar",IF(L86="","Sin asignar",IF(AND(O86="Sí",P86="Sí",Q86="Sí",R86="Sin conflicto",OR(S86="Correcto",S86="Sin límite")),"Cubierto","Revisar")))))</f>
        <v/>
      </c>
      <c r="W86" s="12" t="n"/>
    </row>
    <row r="87">
      <c r="A87" s="12" t="n"/>
      <c r="B87" s="25" t="n"/>
      <c r="C87" s="12" t="n"/>
      <c r="D87" s="26" t="n"/>
      <c r="E87" s="26" t="n"/>
      <c r="F87" s="12" t="n"/>
      <c r="G87" s="12" t="n"/>
      <c r="H87" s="12" t="n"/>
      <c r="I87" s="12" t="n"/>
      <c r="J87" s="12" t="n"/>
      <c r="K87" s="12" t="n"/>
      <c r="L87" s="12" t="n"/>
      <c r="M87" s="15">
        <f>IF(L87="","",IFERROR(INDEX(tblEquipo[Nombre profesional],MATCH(L87,tblEquipo[ID técnico],0)),"ID no encontrado"))</f>
        <v/>
      </c>
      <c r="N87" s="15">
        <f>IF(L87="","",IFERROR(INDEX(tblEquipo[Perfil principal],MATCH(L87,tblEquipo[ID técnico],0)),""))</f>
        <v/>
      </c>
      <c r="O87" s="15">
        <f>IF(OR(A87="",B87="",C87="",L87=""),"",IF(COUNTIFS(tblDisponibilidad[ID técnico],L87,tblDisponibilidad[Fecha],B87,tblDisponibilidad[Turno],C87,tblDisponibilidad[Estado de disponibilidad],"Disponible")&gt;0,"Sí","No"))</f>
        <v/>
      </c>
      <c r="P87" s="15">
        <f>IF(L87="","",IF(N87=H87,"Sí","No"))</f>
        <v/>
      </c>
      <c r="Q87" s="15">
        <f>IF(L87="","",IF(AND(IF(I87="",TRUE,IFERROR(INDEX(tblEquipo[[Cámara]:[Producción]],MATCH(L87,tblEquipo[ID técnico],0),MATCH(I87,tblEquipo[[#Headers],[Cámara]:[Producción]],0))="Sí",FALSE)),IF(J87="",TRUE,IFERROR(INDEX(tblEquipo[[Cámara]:[Producción]],MATCH(L87,tblEquipo[ID técnico],0),MATCH(J87,tblEquipo[[#Headers],[Cámara]:[Producción]],0))="Sí",FALSE))),"Sí","No"))</f>
        <v/>
      </c>
      <c r="R87" s="15">
        <f>IF(L87="","",IF(COUNTIFS(tblCobertura[ID técnico asignado],L87,tblCobertura[Fecha],B87,tblCobertura[Turno],C87)&gt;1,"Conflicto","Sin conflicto"))</f>
        <v/>
      </c>
      <c r="S87" s="15">
        <f>IF(L87="","",IFERROR(IF(COUNTIF(tblCobertura[ID técnico asignado],L87)&gt;INDEX(tblEquipo[Máximo de turnos del proyecto],MATCH(L87,tblEquipo[ID técnico],0)),"Superado","Correcto"),"Sin límite"))</f>
        <v/>
      </c>
      <c r="T87" s="15">
        <f>IF(A87="","",IF(B87="","Falta fecha",IF(OR(Resumen!$C$4="",Resumen!$C$5=""),"Revisar fechas del proyecto",IF(OR(B87&lt;Resumen!$C$4,B87&gt;Resumen!$C$5),"Fuera del proyecto","Correcta"))))</f>
        <v/>
      </c>
      <c r="U87" s="15">
        <f>IF(A87="","",IF(COUNTA(B87,C87,D87,E87,F87,G87,H87,K87)&lt;8,"Incompleta",IF(E87=D87,"Revisar horario","Completa")))</f>
        <v/>
      </c>
      <c r="V87" s="15">
        <f>IF(A87="","",IF(U87&lt;&gt;"Completa","Revisar",IF(T87&lt;&gt;"Correcta","Revisar",IF(L87="","Sin asignar",IF(AND(O87="Sí",P87="Sí",Q87="Sí",R87="Sin conflicto",OR(S87="Correcto",S87="Sin límite")),"Cubierto","Revisar")))))</f>
        <v/>
      </c>
      <c r="W87" s="12" t="n"/>
    </row>
    <row r="88">
      <c r="A88" s="12" t="n"/>
      <c r="B88" s="25" t="n"/>
      <c r="C88" s="12" t="n"/>
      <c r="D88" s="26" t="n"/>
      <c r="E88" s="26" t="n"/>
      <c r="F88" s="12" t="n"/>
      <c r="G88" s="12" t="n"/>
      <c r="H88" s="12" t="n"/>
      <c r="I88" s="12" t="n"/>
      <c r="J88" s="12" t="n"/>
      <c r="K88" s="12" t="n"/>
      <c r="L88" s="12" t="n"/>
      <c r="M88" s="15">
        <f>IF(L88="","",IFERROR(INDEX(tblEquipo[Nombre profesional],MATCH(L88,tblEquipo[ID técnico],0)),"ID no encontrado"))</f>
        <v/>
      </c>
      <c r="N88" s="15">
        <f>IF(L88="","",IFERROR(INDEX(tblEquipo[Perfil principal],MATCH(L88,tblEquipo[ID técnico],0)),""))</f>
        <v/>
      </c>
      <c r="O88" s="15">
        <f>IF(OR(A88="",B88="",C88="",L88=""),"",IF(COUNTIFS(tblDisponibilidad[ID técnico],L88,tblDisponibilidad[Fecha],B88,tblDisponibilidad[Turno],C88,tblDisponibilidad[Estado de disponibilidad],"Disponible")&gt;0,"Sí","No"))</f>
        <v/>
      </c>
      <c r="P88" s="15">
        <f>IF(L88="","",IF(N88=H88,"Sí","No"))</f>
        <v/>
      </c>
      <c r="Q88" s="15">
        <f>IF(L88="","",IF(AND(IF(I88="",TRUE,IFERROR(INDEX(tblEquipo[[Cámara]:[Producción]],MATCH(L88,tblEquipo[ID técnico],0),MATCH(I88,tblEquipo[[#Headers],[Cámara]:[Producción]],0))="Sí",FALSE)),IF(J88="",TRUE,IFERROR(INDEX(tblEquipo[[Cámara]:[Producción]],MATCH(L88,tblEquipo[ID técnico],0),MATCH(J88,tblEquipo[[#Headers],[Cámara]:[Producción]],0))="Sí",FALSE))),"Sí","No"))</f>
        <v/>
      </c>
      <c r="R88" s="15">
        <f>IF(L88="","",IF(COUNTIFS(tblCobertura[ID técnico asignado],L88,tblCobertura[Fecha],B88,tblCobertura[Turno],C88)&gt;1,"Conflicto","Sin conflicto"))</f>
        <v/>
      </c>
      <c r="S88" s="15">
        <f>IF(L88="","",IFERROR(IF(COUNTIF(tblCobertura[ID técnico asignado],L88)&gt;INDEX(tblEquipo[Máximo de turnos del proyecto],MATCH(L88,tblEquipo[ID técnico],0)),"Superado","Correcto"),"Sin límite"))</f>
        <v/>
      </c>
      <c r="T88" s="15">
        <f>IF(A88="","",IF(B88="","Falta fecha",IF(OR(Resumen!$C$4="",Resumen!$C$5=""),"Revisar fechas del proyecto",IF(OR(B88&lt;Resumen!$C$4,B88&gt;Resumen!$C$5),"Fuera del proyecto","Correcta"))))</f>
        <v/>
      </c>
      <c r="U88" s="15">
        <f>IF(A88="","",IF(COUNTA(B88,C88,D88,E88,F88,G88,H88,K88)&lt;8,"Incompleta",IF(E88=D88,"Revisar horario","Completa")))</f>
        <v/>
      </c>
      <c r="V88" s="15">
        <f>IF(A88="","",IF(U88&lt;&gt;"Completa","Revisar",IF(T88&lt;&gt;"Correcta","Revisar",IF(L88="","Sin asignar",IF(AND(O88="Sí",P88="Sí",Q88="Sí",R88="Sin conflicto",OR(S88="Correcto",S88="Sin límite")),"Cubierto","Revisar")))))</f>
        <v/>
      </c>
      <c r="W88" s="12" t="n"/>
    </row>
    <row r="89">
      <c r="A89" s="12" t="n"/>
      <c r="B89" s="25" t="n"/>
      <c r="C89" s="12" t="n"/>
      <c r="D89" s="26" t="n"/>
      <c r="E89" s="26" t="n"/>
      <c r="F89" s="12" t="n"/>
      <c r="G89" s="12" t="n"/>
      <c r="H89" s="12" t="n"/>
      <c r="I89" s="12" t="n"/>
      <c r="J89" s="12" t="n"/>
      <c r="K89" s="12" t="n"/>
      <c r="L89" s="12" t="n"/>
      <c r="M89" s="15">
        <f>IF(L89="","",IFERROR(INDEX(tblEquipo[Nombre profesional],MATCH(L89,tblEquipo[ID técnico],0)),"ID no encontrado"))</f>
        <v/>
      </c>
      <c r="N89" s="15">
        <f>IF(L89="","",IFERROR(INDEX(tblEquipo[Perfil principal],MATCH(L89,tblEquipo[ID técnico],0)),""))</f>
        <v/>
      </c>
      <c r="O89" s="15">
        <f>IF(OR(A89="",B89="",C89="",L89=""),"",IF(COUNTIFS(tblDisponibilidad[ID técnico],L89,tblDisponibilidad[Fecha],B89,tblDisponibilidad[Turno],C89,tblDisponibilidad[Estado de disponibilidad],"Disponible")&gt;0,"Sí","No"))</f>
        <v/>
      </c>
      <c r="P89" s="15">
        <f>IF(L89="","",IF(N89=H89,"Sí","No"))</f>
        <v/>
      </c>
      <c r="Q89" s="15">
        <f>IF(L89="","",IF(AND(IF(I89="",TRUE,IFERROR(INDEX(tblEquipo[[Cámara]:[Producción]],MATCH(L89,tblEquipo[ID técnico],0),MATCH(I89,tblEquipo[[#Headers],[Cámara]:[Producción]],0))="Sí",FALSE)),IF(J89="",TRUE,IFERROR(INDEX(tblEquipo[[Cámara]:[Producción]],MATCH(L89,tblEquipo[ID técnico],0),MATCH(J89,tblEquipo[[#Headers],[Cámara]:[Producción]],0))="Sí",FALSE))),"Sí","No"))</f>
        <v/>
      </c>
      <c r="R89" s="15">
        <f>IF(L89="","",IF(COUNTIFS(tblCobertura[ID técnico asignado],L89,tblCobertura[Fecha],B89,tblCobertura[Turno],C89)&gt;1,"Conflicto","Sin conflicto"))</f>
        <v/>
      </c>
      <c r="S89" s="15">
        <f>IF(L89="","",IFERROR(IF(COUNTIF(tblCobertura[ID técnico asignado],L89)&gt;INDEX(tblEquipo[Máximo de turnos del proyecto],MATCH(L89,tblEquipo[ID técnico],0)),"Superado","Correcto"),"Sin límite"))</f>
        <v/>
      </c>
      <c r="T89" s="15">
        <f>IF(A89="","",IF(B89="","Falta fecha",IF(OR(Resumen!$C$4="",Resumen!$C$5=""),"Revisar fechas del proyecto",IF(OR(B89&lt;Resumen!$C$4,B89&gt;Resumen!$C$5),"Fuera del proyecto","Correcta"))))</f>
        <v/>
      </c>
      <c r="U89" s="15">
        <f>IF(A89="","",IF(COUNTA(B89,C89,D89,E89,F89,G89,H89,K89)&lt;8,"Incompleta",IF(E89=D89,"Revisar horario","Completa")))</f>
        <v/>
      </c>
      <c r="V89" s="15">
        <f>IF(A89="","",IF(U89&lt;&gt;"Completa","Revisar",IF(T89&lt;&gt;"Correcta","Revisar",IF(L89="","Sin asignar",IF(AND(O89="Sí",P89="Sí",Q89="Sí",R89="Sin conflicto",OR(S89="Correcto",S89="Sin límite")),"Cubierto","Revisar")))))</f>
        <v/>
      </c>
      <c r="W89" s="12" t="n"/>
    </row>
    <row r="90">
      <c r="A90" s="12" t="n"/>
      <c r="B90" s="25" t="n"/>
      <c r="C90" s="12" t="n"/>
      <c r="D90" s="26" t="n"/>
      <c r="E90" s="26" t="n"/>
      <c r="F90" s="12" t="n"/>
      <c r="G90" s="12" t="n"/>
      <c r="H90" s="12" t="n"/>
      <c r="I90" s="12" t="n"/>
      <c r="J90" s="12" t="n"/>
      <c r="K90" s="12" t="n"/>
      <c r="L90" s="12" t="n"/>
      <c r="M90" s="15">
        <f>IF(L90="","",IFERROR(INDEX(tblEquipo[Nombre profesional],MATCH(L90,tblEquipo[ID técnico],0)),"ID no encontrado"))</f>
        <v/>
      </c>
      <c r="N90" s="15">
        <f>IF(L90="","",IFERROR(INDEX(tblEquipo[Perfil principal],MATCH(L90,tblEquipo[ID técnico],0)),""))</f>
        <v/>
      </c>
      <c r="O90" s="15">
        <f>IF(OR(A90="",B90="",C90="",L90=""),"",IF(COUNTIFS(tblDisponibilidad[ID técnico],L90,tblDisponibilidad[Fecha],B90,tblDisponibilidad[Turno],C90,tblDisponibilidad[Estado de disponibilidad],"Disponible")&gt;0,"Sí","No"))</f>
        <v/>
      </c>
      <c r="P90" s="15">
        <f>IF(L90="","",IF(N90=H90,"Sí","No"))</f>
        <v/>
      </c>
      <c r="Q90" s="15">
        <f>IF(L90="","",IF(AND(IF(I90="",TRUE,IFERROR(INDEX(tblEquipo[[Cámara]:[Producción]],MATCH(L90,tblEquipo[ID técnico],0),MATCH(I90,tblEquipo[[#Headers],[Cámara]:[Producción]],0))="Sí",FALSE)),IF(J90="",TRUE,IFERROR(INDEX(tblEquipo[[Cámara]:[Producción]],MATCH(L90,tblEquipo[ID técnico],0),MATCH(J90,tblEquipo[[#Headers],[Cámara]:[Producción]],0))="Sí",FALSE))),"Sí","No"))</f>
        <v/>
      </c>
      <c r="R90" s="15">
        <f>IF(L90="","",IF(COUNTIFS(tblCobertura[ID técnico asignado],L90,tblCobertura[Fecha],B90,tblCobertura[Turno],C90)&gt;1,"Conflicto","Sin conflicto"))</f>
        <v/>
      </c>
      <c r="S90" s="15">
        <f>IF(L90="","",IFERROR(IF(COUNTIF(tblCobertura[ID técnico asignado],L90)&gt;INDEX(tblEquipo[Máximo de turnos del proyecto],MATCH(L90,tblEquipo[ID técnico],0)),"Superado","Correcto"),"Sin límite"))</f>
        <v/>
      </c>
      <c r="T90" s="15">
        <f>IF(A90="","",IF(B90="","Falta fecha",IF(OR(Resumen!$C$4="",Resumen!$C$5=""),"Revisar fechas del proyecto",IF(OR(B90&lt;Resumen!$C$4,B90&gt;Resumen!$C$5),"Fuera del proyecto","Correcta"))))</f>
        <v/>
      </c>
      <c r="U90" s="15">
        <f>IF(A90="","",IF(COUNTA(B90,C90,D90,E90,F90,G90,H90,K90)&lt;8,"Incompleta",IF(E90=D90,"Revisar horario","Completa")))</f>
        <v/>
      </c>
      <c r="V90" s="15">
        <f>IF(A90="","",IF(U90&lt;&gt;"Completa","Revisar",IF(T90&lt;&gt;"Correcta","Revisar",IF(L90="","Sin asignar",IF(AND(O90="Sí",P90="Sí",Q90="Sí",R90="Sin conflicto",OR(S90="Correcto",S90="Sin límite")),"Cubierto","Revisar")))))</f>
        <v/>
      </c>
      <c r="W90" s="12" t="n"/>
    </row>
    <row r="91">
      <c r="A91" s="12" t="n"/>
      <c r="B91" s="25" t="n"/>
      <c r="C91" s="12" t="n"/>
      <c r="D91" s="26" t="n"/>
      <c r="E91" s="26" t="n"/>
      <c r="F91" s="12" t="n"/>
      <c r="G91" s="12" t="n"/>
      <c r="H91" s="12" t="n"/>
      <c r="I91" s="12" t="n"/>
      <c r="J91" s="12" t="n"/>
      <c r="K91" s="12" t="n"/>
      <c r="L91" s="12" t="n"/>
      <c r="M91" s="15">
        <f>IF(L91="","",IFERROR(INDEX(tblEquipo[Nombre profesional],MATCH(L91,tblEquipo[ID técnico],0)),"ID no encontrado"))</f>
        <v/>
      </c>
      <c r="N91" s="15">
        <f>IF(L91="","",IFERROR(INDEX(tblEquipo[Perfil principal],MATCH(L91,tblEquipo[ID técnico],0)),""))</f>
        <v/>
      </c>
      <c r="O91" s="15">
        <f>IF(OR(A91="",B91="",C91="",L91=""),"",IF(COUNTIFS(tblDisponibilidad[ID técnico],L91,tblDisponibilidad[Fecha],B91,tblDisponibilidad[Turno],C91,tblDisponibilidad[Estado de disponibilidad],"Disponible")&gt;0,"Sí","No"))</f>
        <v/>
      </c>
      <c r="P91" s="15">
        <f>IF(L91="","",IF(N91=H91,"Sí","No"))</f>
        <v/>
      </c>
      <c r="Q91" s="15">
        <f>IF(L91="","",IF(AND(IF(I91="",TRUE,IFERROR(INDEX(tblEquipo[[Cámara]:[Producción]],MATCH(L91,tblEquipo[ID técnico],0),MATCH(I91,tblEquipo[[#Headers],[Cámara]:[Producción]],0))="Sí",FALSE)),IF(J91="",TRUE,IFERROR(INDEX(tblEquipo[[Cámara]:[Producción]],MATCH(L91,tblEquipo[ID técnico],0),MATCH(J91,tblEquipo[[#Headers],[Cámara]:[Producción]],0))="Sí",FALSE))),"Sí","No"))</f>
        <v/>
      </c>
      <c r="R91" s="15">
        <f>IF(L91="","",IF(COUNTIFS(tblCobertura[ID técnico asignado],L91,tblCobertura[Fecha],B91,tblCobertura[Turno],C91)&gt;1,"Conflicto","Sin conflicto"))</f>
        <v/>
      </c>
      <c r="S91" s="15">
        <f>IF(L91="","",IFERROR(IF(COUNTIF(tblCobertura[ID técnico asignado],L91)&gt;INDEX(tblEquipo[Máximo de turnos del proyecto],MATCH(L91,tblEquipo[ID técnico],0)),"Superado","Correcto"),"Sin límite"))</f>
        <v/>
      </c>
      <c r="T91" s="15">
        <f>IF(A91="","",IF(B91="","Falta fecha",IF(OR(Resumen!$C$4="",Resumen!$C$5=""),"Revisar fechas del proyecto",IF(OR(B91&lt;Resumen!$C$4,B91&gt;Resumen!$C$5),"Fuera del proyecto","Correcta"))))</f>
        <v/>
      </c>
      <c r="U91" s="15">
        <f>IF(A91="","",IF(COUNTA(B91,C91,D91,E91,F91,G91,H91,K91)&lt;8,"Incompleta",IF(E91=D91,"Revisar horario","Completa")))</f>
        <v/>
      </c>
      <c r="V91" s="15">
        <f>IF(A91="","",IF(U91&lt;&gt;"Completa","Revisar",IF(T91&lt;&gt;"Correcta","Revisar",IF(L91="","Sin asignar",IF(AND(O91="Sí",P91="Sí",Q91="Sí",R91="Sin conflicto",OR(S91="Correcto",S91="Sin límite")),"Cubierto","Revisar")))))</f>
        <v/>
      </c>
      <c r="W91" s="12" t="n"/>
    </row>
    <row r="92">
      <c r="A92" s="12" t="n"/>
      <c r="B92" s="25" t="n"/>
      <c r="C92" s="12" t="n"/>
      <c r="D92" s="26" t="n"/>
      <c r="E92" s="26" t="n"/>
      <c r="F92" s="12" t="n"/>
      <c r="G92" s="12" t="n"/>
      <c r="H92" s="12" t="n"/>
      <c r="I92" s="12" t="n"/>
      <c r="J92" s="12" t="n"/>
      <c r="K92" s="12" t="n"/>
      <c r="L92" s="12" t="n"/>
      <c r="M92" s="15">
        <f>IF(L92="","",IFERROR(INDEX(tblEquipo[Nombre profesional],MATCH(L92,tblEquipo[ID técnico],0)),"ID no encontrado"))</f>
        <v/>
      </c>
      <c r="N92" s="15">
        <f>IF(L92="","",IFERROR(INDEX(tblEquipo[Perfil principal],MATCH(L92,tblEquipo[ID técnico],0)),""))</f>
        <v/>
      </c>
      <c r="O92" s="15">
        <f>IF(OR(A92="",B92="",C92="",L92=""),"",IF(COUNTIFS(tblDisponibilidad[ID técnico],L92,tblDisponibilidad[Fecha],B92,tblDisponibilidad[Turno],C92,tblDisponibilidad[Estado de disponibilidad],"Disponible")&gt;0,"Sí","No"))</f>
        <v/>
      </c>
      <c r="P92" s="15">
        <f>IF(L92="","",IF(N92=H92,"Sí","No"))</f>
        <v/>
      </c>
      <c r="Q92" s="15">
        <f>IF(L92="","",IF(AND(IF(I92="",TRUE,IFERROR(INDEX(tblEquipo[[Cámara]:[Producción]],MATCH(L92,tblEquipo[ID técnico],0),MATCH(I92,tblEquipo[[#Headers],[Cámara]:[Producción]],0))="Sí",FALSE)),IF(J92="",TRUE,IFERROR(INDEX(tblEquipo[[Cámara]:[Producción]],MATCH(L92,tblEquipo[ID técnico],0),MATCH(J92,tblEquipo[[#Headers],[Cámara]:[Producción]],0))="Sí",FALSE))),"Sí","No"))</f>
        <v/>
      </c>
      <c r="R92" s="15">
        <f>IF(L92="","",IF(COUNTIFS(tblCobertura[ID técnico asignado],L92,tblCobertura[Fecha],B92,tblCobertura[Turno],C92)&gt;1,"Conflicto","Sin conflicto"))</f>
        <v/>
      </c>
      <c r="S92" s="15">
        <f>IF(L92="","",IFERROR(IF(COUNTIF(tblCobertura[ID técnico asignado],L92)&gt;INDEX(tblEquipo[Máximo de turnos del proyecto],MATCH(L92,tblEquipo[ID técnico],0)),"Superado","Correcto"),"Sin límite"))</f>
        <v/>
      </c>
      <c r="T92" s="15">
        <f>IF(A92="","",IF(B92="","Falta fecha",IF(OR(Resumen!$C$4="",Resumen!$C$5=""),"Revisar fechas del proyecto",IF(OR(B92&lt;Resumen!$C$4,B92&gt;Resumen!$C$5),"Fuera del proyecto","Correcta"))))</f>
        <v/>
      </c>
      <c r="U92" s="15">
        <f>IF(A92="","",IF(COUNTA(B92,C92,D92,E92,F92,G92,H92,K92)&lt;8,"Incompleta",IF(E92=D92,"Revisar horario","Completa")))</f>
        <v/>
      </c>
      <c r="V92" s="15">
        <f>IF(A92="","",IF(U92&lt;&gt;"Completa","Revisar",IF(T92&lt;&gt;"Correcta","Revisar",IF(L92="","Sin asignar",IF(AND(O92="Sí",P92="Sí",Q92="Sí",R92="Sin conflicto",OR(S92="Correcto",S92="Sin límite")),"Cubierto","Revisar")))))</f>
        <v/>
      </c>
      <c r="W92" s="12" t="n"/>
    </row>
    <row r="93">
      <c r="A93" s="12" t="n"/>
      <c r="B93" s="25" t="n"/>
      <c r="C93" s="12" t="n"/>
      <c r="D93" s="26" t="n"/>
      <c r="E93" s="26" t="n"/>
      <c r="F93" s="12" t="n"/>
      <c r="G93" s="12" t="n"/>
      <c r="H93" s="12" t="n"/>
      <c r="I93" s="12" t="n"/>
      <c r="J93" s="12" t="n"/>
      <c r="K93" s="12" t="n"/>
      <c r="L93" s="12" t="n"/>
      <c r="M93" s="15">
        <f>IF(L93="","",IFERROR(INDEX(tblEquipo[Nombre profesional],MATCH(L93,tblEquipo[ID técnico],0)),"ID no encontrado"))</f>
        <v/>
      </c>
      <c r="N93" s="15">
        <f>IF(L93="","",IFERROR(INDEX(tblEquipo[Perfil principal],MATCH(L93,tblEquipo[ID técnico],0)),""))</f>
        <v/>
      </c>
      <c r="O93" s="15">
        <f>IF(OR(A93="",B93="",C93="",L93=""),"",IF(COUNTIFS(tblDisponibilidad[ID técnico],L93,tblDisponibilidad[Fecha],B93,tblDisponibilidad[Turno],C93,tblDisponibilidad[Estado de disponibilidad],"Disponible")&gt;0,"Sí","No"))</f>
        <v/>
      </c>
      <c r="P93" s="15">
        <f>IF(L93="","",IF(N93=H93,"Sí","No"))</f>
        <v/>
      </c>
      <c r="Q93" s="15">
        <f>IF(L93="","",IF(AND(IF(I93="",TRUE,IFERROR(INDEX(tblEquipo[[Cámara]:[Producción]],MATCH(L93,tblEquipo[ID técnico],0),MATCH(I93,tblEquipo[[#Headers],[Cámara]:[Producción]],0))="Sí",FALSE)),IF(J93="",TRUE,IFERROR(INDEX(tblEquipo[[Cámara]:[Producción]],MATCH(L93,tblEquipo[ID técnico],0),MATCH(J93,tblEquipo[[#Headers],[Cámara]:[Producción]],0))="Sí",FALSE))),"Sí","No"))</f>
        <v/>
      </c>
      <c r="R93" s="15">
        <f>IF(L93="","",IF(COUNTIFS(tblCobertura[ID técnico asignado],L93,tblCobertura[Fecha],B93,tblCobertura[Turno],C93)&gt;1,"Conflicto","Sin conflicto"))</f>
        <v/>
      </c>
      <c r="S93" s="15">
        <f>IF(L93="","",IFERROR(IF(COUNTIF(tblCobertura[ID técnico asignado],L93)&gt;INDEX(tblEquipo[Máximo de turnos del proyecto],MATCH(L93,tblEquipo[ID técnico],0)),"Superado","Correcto"),"Sin límite"))</f>
        <v/>
      </c>
      <c r="T93" s="15">
        <f>IF(A93="","",IF(B93="","Falta fecha",IF(OR(Resumen!$C$4="",Resumen!$C$5=""),"Revisar fechas del proyecto",IF(OR(B93&lt;Resumen!$C$4,B93&gt;Resumen!$C$5),"Fuera del proyecto","Correcta"))))</f>
        <v/>
      </c>
      <c r="U93" s="15">
        <f>IF(A93="","",IF(COUNTA(B93,C93,D93,E93,F93,G93,H93,K93)&lt;8,"Incompleta",IF(E93=D93,"Revisar horario","Completa")))</f>
        <v/>
      </c>
      <c r="V93" s="15">
        <f>IF(A93="","",IF(U93&lt;&gt;"Completa","Revisar",IF(T93&lt;&gt;"Correcta","Revisar",IF(L93="","Sin asignar",IF(AND(O93="Sí",P93="Sí",Q93="Sí",R93="Sin conflicto",OR(S93="Correcto",S93="Sin límite")),"Cubierto","Revisar")))))</f>
        <v/>
      </c>
      <c r="W93" s="12" t="n"/>
    </row>
    <row r="94">
      <c r="A94" s="12" t="n"/>
      <c r="B94" s="25" t="n"/>
      <c r="C94" s="12" t="n"/>
      <c r="D94" s="26" t="n"/>
      <c r="E94" s="26" t="n"/>
      <c r="F94" s="12" t="n"/>
      <c r="G94" s="12" t="n"/>
      <c r="H94" s="12" t="n"/>
      <c r="I94" s="12" t="n"/>
      <c r="J94" s="12" t="n"/>
      <c r="K94" s="12" t="n"/>
      <c r="L94" s="12" t="n"/>
      <c r="M94" s="15">
        <f>IF(L94="","",IFERROR(INDEX(tblEquipo[Nombre profesional],MATCH(L94,tblEquipo[ID técnico],0)),"ID no encontrado"))</f>
        <v/>
      </c>
      <c r="N94" s="15">
        <f>IF(L94="","",IFERROR(INDEX(tblEquipo[Perfil principal],MATCH(L94,tblEquipo[ID técnico],0)),""))</f>
        <v/>
      </c>
      <c r="O94" s="15">
        <f>IF(OR(A94="",B94="",C94="",L94=""),"",IF(COUNTIFS(tblDisponibilidad[ID técnico],L94,tblDisponibilidad[Fecha],B94,tblDisponibilidad[Turno],C94,tblDisponibilidad[Estado de disponibilidad],"Disponible")&gt;0,"Sí","No"))</f>
        <v/>
      </c>
      <c r="P94" s="15">
        <f>IF(L94="","",IF(N94=H94,"Sí","No"))</f>
        <v/>
      </c>
      <c r="Q94" s="15">
        <f>IF(L94="","",IF(AND(IF(I94="",TRUE,IFERROR(INDEX(tblEquipo[[Cámara]:[Producción]],MATCH(L94,tblEquipo[ID técnico],0),MATCH(I94,tblEquipo[[#Headers],[Cámara]:[Producción]],0))="Sí",FALSE)),IF(J94="",TRUE,IFERROR(INDEX(tblEquipo[[Cámara]:[Producción]],MATCH(L94,tblEquipo[ID técnico],0),MATCH(J94,tblEquipo[[#Headers],[Cámara]:[Producción]],0))="Sí",FALSE))),"Sí","No"))</f>
        <v/>
      </c>
      <c r="R94" s="15">
        <f>IF(L94="","",IF(COUNTIFS(tblCobertura[ID técnico asignado],L94,tblCobertura[Fecha],B94,tblCobertura[Turno],C94)&gt;1,"Conflicto","Sin conflicto"))</f>
        <v/>
      </c>
      <c r="S94" s="15">
        <f>IF(L94="","",IFERROR(IF(COUNTIF(tblCobertura[ID técnico asignado],L94)&gt;INDEX(tblEquipo[Máximo de turnos del proyecto],MATCH(L94,tblEquipo[ID técnico],0)),"Superado","Correcto"),"Sin límite"))</f>
        <v/>
      </c>
      <c r="T94" s="15">
        <f>IF(A94="","",IF(B94="","Falta fecha",IF(OR(Resumen!$C$4="",Resumen!$C$5=""),"Revisar fechas del proyecto",IF(OR(B94&lt;Resumen!$C$4,B94&gt;Resumen!$C$5),"Fuera del proyecto","Correcta"))))</f>
        <v/>
      </c>
      <c r="U94" s="15">
        <f>IF(A94="","",IF(COUNTA(B94,C94,D94,E94,F94,G94,H94,K94)&lt;8,"Incompleta",IF(E94=D94,"Revisar horario","Completa")))</f>
        <v/>
      </c>
      <c r="V94" s="15">
        <f>IF(A94="","",IF(U94&lt;&gt;"Completa","Revisar",IF(T94&lt;&gt;"Correcta","Revisar",IF(L94="","Sin asignar",IF(AND(O94="Sí",P94="Sí",Q94="Sí",R94="Sin conflicto",OR(S94="Correcto",S94="Sin límite")),"Cubierto","Revisar")))))</f>
        <v/>
      </c>
      <c r="W94" s="12" t="n"/>
    </row>
    <row r="95">
      <c r="A95" s="12" t="n"/>
      <c r="B95" s="25" t="n"/>
      <c r="C95" s="12" t="n"/>
      <c r="D95" s="26" t="n"/>
      <c r="E95" s="26" t="n"/>
      <c r="F95" s="12" t="n"/>
      <c r="G95" s="12" t="n"/>
      <c r="H95" s="12" t="n"/>
      <c r="I95" s="12" t="n"/>
      <c r="J95" s="12" t="n"/>
      <c r="K95" s="12" t="n"/>
      <c r="L95" s="12" t="n"/>
      <c r="M95" s="15">
        <f>IF(L95="","",IFERROR(INDEX(tblEquipo[Nombre profesional],MATCH(L95,tblEquipo[ID técnico],0)),"ID no encontrado"))</f>
        <v/>
      </c>
      <c r="N95" s="15">
        <f>IF(L95="","",IFERROR(INDEX(tblEquipo[Perfil principal],MATCH(L95,tblEquipo[ID técnico],0)),""))</f>
        <v/>
      </c>
      <c r="O95" s="15">
        <f>IF(OR(A95="",B95="",C95="",L95=""),"",IF(COUNTIFS(tblDisponibilidad[ID técnico],L95,tblDisponibilidad[Fecha],B95,tblDisponibilidad[Turno],C95,tblDisponibilidad[Estado de disponibilidad],"Disponible")&gt;0,"Sí","No"))</f>
        <v/>
      </c>
      <c r="P95" s="15">
        <f>IF(L95="","",IF(N95=H95,"Sí","No"))</f>
        <v/>
      </c>
      <c r="Q95" s="15">
        <f>IF(L95="","",IF(AND(IF(I95="",TRUE,IFERROR(INDEX(tblEquipo[[Cámara]:[Producción]],MATCH(L95,tblEquipo[ID técnico],0),MATCH(I95,tblEquipo[[#Headers],[Cámara]:[Producción]],0))="Sí",FALSE)),IF(J95="",TRUE,IFERROR(INDEX(tblEquipo[[Cámara]:[Producción]],MATCH(L95,tblEquipo[ID técnico],0),MATCH(J95,tblEquipo[[#Headers],[Cámara]:[Producción]],0))="Sí",FALSE))),"Sí","No"))</f>
        <v/>
      </c>
      <c r="R95" s="15">
        <f>IF(L95="","",IF(COUNTIFS(tblCobertura[ID técnico asignado],L95,tblCobertura[Fecha],B95,tblCobertura[Turno],C95)&gt;1,"Conflicto","Sin conflicto"))</f>
        <v/>
      </c>
      <c r="S95" s="15">
        <f>IF(L95="","",IFERROR(IF(COUNTIF(tblCobertura[ID técnico asignado],L95)&gt;INDEX(tblEquipo[Máximo de turnos del proyecto],MATCH(L95,tblEquipo[ID técnico],0)),"Superado","Correcto"),"Sin límite"))</f>
        <v/>
      </c>
      <c r="T95" s="15">
        <f>IF(A95="","",IF(B95="","Falta fecha",IF(OR(Resumen!$C$4="",Resumen!$C$5=""),"Revisar fechas del proyecto",IF(OR(B95&lt;Resumen!$C$4,B95&gt;Resumen!$C$5),"Fuera del proyecto","Correcta"))))</f>
        <v/>
      </c>
      <c r="U95" s="15">
        <f>IF(A95="","",IF(COUNTA(B95,C95,D95,E95,F95,G95,H95,K95)&lt;8,"Incompleta",IF(E95=D95,"Revisar horario","Completa")))</f>
        <v/>
      </c>
      <c r="V95" s="15">
        <f>IF(A95="","",IF(U95&lt;&gt;"Completa","Revisar",IF(T95&lt;&gt;"Correcta","Revisar",IF(L95="","Sin asignar",IF(AND(O95="Sí",P95="Sí",Q95="Sí",R95="Sin conflicto",OR(S95="Correcto",S95="Sin límite")),"Cubierto","Revisar")))))</f>
        <v/>
      </c>
      <c r="W95" s="12" t="n"/>
    </row>
    <row r="96">
      <c r="A96" s="12" t="n"/>
      <c r="B96" s="25" t="n"/>
      <c r="C96" s="12" t="n"/>
      <c r="D96" s="26" t="n"/>
      <c r="E96" s="26" t="n"/>
      <c r="F96" s="12" t="n"/>
      <c r="G96" s="12" t="n"/>
      <c r="H96" s="12" t="n"/>
      <c r="I96" s="12" t="n"/>
      <c r="J96" s="12" t="n"/>
      <c r="K96" s="12" t="n"/>
      <c r="L96" s="12" t="n"/>
      <c r="M96" s="15">
        <f>IF(L96="","",IFERROR(INDEX(tblEquipo[Nombre profesional],MATCH(L96,tblEquipo[ID técnico],0)),"ID no encontrado"))</f>
        <v/>
      </c>
      <c r="N96" s="15">
        <f>IF(L96="","",IFERROR(INDEX(tblEquipo[Perfil principal],MATCH(L96,tblEquipo[ID técnico],0)),""))</f>
        <v/>
      </c>
      <c r="O96" s="15">
        <f>IF(OR(A96="",B96="",C96="",L96=""),"",IF(COUNTIFS(tblDisponibilidad[ID técnico],L96,tblDisponibilidad[Fecha],B96,tblDisponibilidad[Turno],C96,tblDisponibilidad[Estado de disponibilidad],"Disponible")&gt;0,"Sí","No"))</f>
        <v/>
      </c>
      <c r="P96" s="15">
        <f>IF(L96="","",IF(N96=H96,"Sí","No"))</f>
        <v/>
      </c>
      <c r="Q96" s="15">
        <f>IF(L96="","",IF(AND(IF(I96="",TRUE,IFERROR(INDEX(tblEquipo[[Cámara]:[Producción]],MATCH(L96,tblEquipo[ID técnico],0),MATCH(I96,tblEquipo[[#Headers],[Cámara]:[Producción]],0))="Sí",FALSE)),IF(J96="",TRUE,IFERROR(INDEX(tblEquipo[[Cámara]:[Producción]],MATCH(L96,tblEquipo[ID técnico],0),MATCH(J96,tblEquipo[[#Headers],[Cámara]:[Producción]],0))="Sí",FALSE))),"Sí","No"))</f>
        <v/>
      </c>
      <c r="R96" s="15">
        <f>IF(L96="","",IF(COUNTIFS(tblCobertura[ID técnico asignado],L96,tblCobertura[Fecha],B96,tblCobertura[Turno],C96)&gt;1,"Conflicto","Sin conflicto"))</f>
        <v/>
      </c>
      <c r="S96" s="15">
        <f>IF(L96="","",IFERROR(IF(COUNTIF(tblCobertura[ID técnico asignado],L96)&gt;INDEX(tblEquipo[Máximo de turnos del proyecto],MATCH(L96,tblEquipo[ID técnico],0)),"Superado","Correcto"),"Sin límite"))</f>
        <v/>
      </c>
      <c r="T96" s="15">
        <f>IF(A96="","",IF(B96="","Falta fecha",IF(OR(Resumen!$C$4="",Resumen!$C$5=""),"Revisar fechas del proyecto",IF(OR(B96&lt;Resumen!$C$4,B96&gt;Resumen!$C$5),"Fuera del proyecto","Correcta"))))</f>
        <v/>
      </c>
      <c r="U96" s="15">
        <f>IF(A96="","",IF(COUNTA(B96,C96,D96,E96,F96,G96,H96,K96)&lt;8,"Incompleta",IF(E96=D96,"Revisar horario","Completa")))</f>
        <v/>
      </c>
      <c r="V96" s="15">
        <f>IF(A96="","",IF(U96&lt;&gt;"Completa","Revisar",IF(T96&lt;&gt;"Correcta","Revisar",IF(L96="","Sin asignar",IF(AND(O96="Sí",P96="Sí",Q96="Sí",R96="Sin conflicto",OR(S96="Correcto",S96="Sin límite")),"Cubierto","Revisar")))))</f>
        <v/>
      </c>
      <c r="W96" s="12" t="n"/>
    </row>
    <row r="97">
      <c r="A97" s="12" t="n"/>
      <c r="B97" s="25" t="n"/>
      <c r="C97" s="12" t="n"/>
      <c r="D97" s="26" t="n"/>
      <c r="E97" s="26" t="n"/>
      <c r="F97" s="12" t="n"/>
      <c r="G97" s="12" t="n"/>
      <c r="H97" s="12" t="n"/>
      <c r="I97" s="12" t="n"/>
      <c r="J97" s="12" t="n"/>
      <c r="K97" s="12" t="n"/>
      <c r="L97" s="12" t="n"/>
      <c r="M97" s="15">
        <f>IF(L97="","",IFERROR(INDEX(tblEquipo[Nombre profesional],MATCH(L97,tblEquipo[ID técnico],0)),"ID no encontrado"))</f>
        <v/>
      </c>
      <c r="N97" s="15">
        <f>IF(L97="","",IFERROR(INDEX(tblEquipo[Perfil principal],MATCH(L97,tblEquipo[ID técnico],0)),""))</f>
        <v/>
      </c>
      <c r="O97" s="15">
        <f>IF(OR(A97="",B97="",C97="",L97=""),"",IF(COUNTIFS(tblDisponibilidad[ID técnico],L97,tblDisponibilidad[Fecha],B97,tblDisponibilidad[Turno],C97,tblDisponibilidad[Estado de disponibilidad],"Disponible")&gt;0,"Sí","No"))</f>
        <v/>
      </c>
      <c r="P97" s="15">
        <f>IF(L97="","",IF(N97=H97,"Sí","No"))</f>
        <v/>
      </c>
      <c r="Q97" s="15">
        <f>IF(L97="","",IF(AND(IF(I97="",TRUE,IFERROR(INDEX(tblEquipo[[Cámara]:[Producción]],MATCH(L97,tblEquipo[ID técnico],0),MATCH(I97,tblEquipo[[#Headers],[Cámara]:[Producción]],0))="Sí",FALSE)),IF(J97="",TRUE,IFERROR(INDEX(tblEquipo[[Cámara]:[Producción]],MATCH(L97,tblEquipo[ID técnico],0),MATCH(J97,tblEquipo[[#Headers],[Cámara]:[Producción]],0))="Sí",FALSE))),"Sí","No"))</f>
        <v/>
      </c>
      <c r="R97" s="15">
        <f>IF(L97="","",IF(COUNTIFS(tblCobertura[ID técnico asignado],L97,tblCobertura[Fecha],B97,tblCobertura[Turno],C97)&gt;1,"Conflicto","Sin conflicto"))</f>
        <v/>
      </c>
      <c r="S97" s="15">
        <f>IF(L97="","",IFERROR(IF(COUNTIF(tblCobertura[ID técnico asignado],L97)&gt;INDEX(tblEquipo[Máximo de turnos del proyecto],MATCH(L97,tblEquipo[ID técnico],0)),"Superado","Correcto"),"Sin límite"))</f>
        <v/>
      </c>
      <c r="T97" s="15">
        <f>IF(A97="","",IF(B97="","Falta fecha",IF(OR(Resumen!$C$4="",Resumen!$C$5=""),"Revisar fechas del proyecto",IF(OR(B97&lt;Resumen!$C$4,B97&gt;Resumen!$C$5),"Fuera del proyecto","Correcta"))))</f>
        <v/>
      </c>
      <c r="U97" s="15">
        <f>IF(A97="","",IF(COUNTA(B97,C97,D97,E97,F97,G97,H97,K97)&lt;8,"Incompleta",IF(E97=D97,"Revisar horario","Completa")))</f>
        <v/>
      </c>
      <c r="V97" s="15">
        <f>IF(A97="","",IF(U97&lt;&gt;"Completa","Revisar",IF(T97&lt;&gt;"Correcta","Revisar",IF(L97="","Sin asignar",IF(AND(O97="Sí",P97="Sí",Q97="Sí",R97="Sin conflicto",OR(S97="Correcto",S97="Sin límite")),"Cubierto","Revisar")))))</f>
        <v/>
      </c>
      <c r="W97" s="12" t="n"/>
    </row>
    <row r="98">
      <c r="A98" s="12" t="n"/>
      <c r="B98" s="25" t="n"/>
      <c r="C98" s="12" t="n"/>
      <c r="D98" s="26" t="n"/>
      <c r="E98" s="26" t="n"/>
      <c r="F98" s="12" t="n"/>
      <c r="G98" s="12" t="n"/>
      <c r="H98" s="12" t="n"/>
      <c r="I98" s="12" t="n"/>
      <c r="J98" s="12" t="n"/>
      <c r="K98" s="12" t="n"/>
      <c r="L98" s="12" t="n"/>
      <c r="M98" s="15">
        <f>IF(L98="","",IFERROR(INDEX(tblEquipo[Nombre profesional],MATCH(L98,tblEquipo[ID técnico],0)),"ID no encontrado"))</f>
        <v/>
      </c>
      <c r="N98" s="15">
        <f>IF(L98="","",IFERROR(INDEX(tblEquipo[Perfil principal],MATCH(L98,tblEquipo[ID técnico],0)),""))</f>
        <v/>
      </c>
      <c r="O98" s="15">
        <f>IF(OR(A98="",B98="",C98="",L98=""),"",IF(COUNTIFS(tblDisponibilidad[ID técnico],L98,tblDisponibilidad[Fecha],B98,tblDisponibilidad[Turno],C98,tblDisponibilidad[Estado de disponibilidad],"Disponible")&gt;0,"Sí","No"))</f>
        <v/>
      </c>
      <c r="P98" s="15">
        <f>IF(L98="","",IF(N98=H98,"Sí","No"))</f>
        <v/>
      </c>
      <c r="Q98" s="15">
        <f>IF(L98="","",IF(AND(IF(I98="",TRUE,IFERROR(INDEX(tblEquipo[[Cámara]:[Producción]],MATCH(L98,tblEquipo[ID técnico],0),MATCH(I98,tblEquipo[[#Headers],[Cámara]:[Producción]],0))="Sí",FALSE)),IF(J98="",TRUE,IFERROR(INDEX(tblEquipo[[Cámara]:[Producción]],MATCH(L98,tblEquipo[ID técnico],0),MATCH(J98,tblEquipo[[#Headers],[Cámara]:[Producción]],0))="Sí",FALSE))),"Sí","No"))</f>
        <v/>
      </c>
      <c r="R98" s="15">
        <f>IF(L98="","",IF(COUNTIFS(tblCobertura[ID técnico asignado],L98,tblCobertura[Fecha],B98,tblCobertura[Turno],C98)&gt;1,"Conflicto","Sin conflicto"))</f>
        <v/>
      </c>
      <c r="S98" s="15">
        <f>IF(L98="","",IFERROR(IF(COUNTIF(tblCobertura[ID técnico asignado],L98)&gt;INDEX(tblEquipo[Máximo de turnos del proyecto],MATCH(L98,tblEquipo[ID técnico],0)),"Superado","Correcto"),"Sin límite"))</f>
        <v/>
      </c>
      <c r="T98" s="15">
        <f>IF(A98="","",IF(B98="","Falta fecha",IF(OR(Resumen!$C$4="",Resumen!$C$5=""),"Revisar fechas del proyecto",IF(OR(B98&lt;Resumen!$C$4,B98&gt;Resumen!$C$5),"Fuera del proyecto","Correcta"))))</f>
        <v/>
      </c>
      <c r="U98" s="15">
        <f>IF(A98="","",IF(COUNTA(B98,C98,D98,E98,F98,G98,H98,K98)&lt;8,"Incompleta",IF(E98=D98,"Revisar horario","Completa")))</f>
        <v/>
      </c>
      <c r="V98" s="15">
        <f>IF(A98="","",IF(U98&lt;&gt;"Completa","Revisar",IF(T98&lt;&gt;"Correcta","Revisar",IF(L98="","Sin asignar",IF(AND(O98="Sí",P98="Sí",Q98="Sí",R98="Sin conflicto",OR(S98="Correcto",S98="Sin límite")),"Cubierto","Revisar")))))</f>
        <v/>
      </c>
      <c r="W98" s="12" t="n"/>
    </row>
    <row r="99">
      <c r="A99" s="12" t="n"/>
      <c r="B99" s="25" t="n"/>
      <c r="C99" s="12" t="n"/>
      <c r="D99" s="26" t="n"/>
      <c r="E99" s="26" t="n"/>
      <c r="F99" s="12" t="n"/>
      <c r="G99" s="12" t="n"/>
      <c r="H99" s="12" t="n"/>
      <c r="I99" s="12" t="n"/>
      <c r="J99" s="12" t="n"/>
      <c r="K99" s="12" t="n"/>
      <c r="L99" s="12" t="n"/>
      <c r="M99" s="15">
        <f>IF(L99="","",IFERROR(INDEX(tblEquipo[Nombre profesional],MATCH(L99,tblEquipo[ID técnico],0)),"ID no encontrado"))</f>
        <v/>
      </c>
      <c r="N99" s="15">
        <f>IF(L99="","",IFERROR(INDEX(tblEquipo[Perfil principal],MATCH(L99,tblEquipo[ID técnico],0)),""))</f>
        <v/>
      </c>
      <c r="O99" s="15">
        <f>IF(OR(A99="",B99="",C99="",L99=""),"",IF(COUNTIFS(tblDisponibilidad[ID técnico],L99,tblDisponibilidad[Fecha],B99,tblDisponibilidad[Turno],C99,tblDisponibilidad[Estado de disponibilidad],"Disponible")&gt;0,"Sí","No"))</f>
        <v/>
      </c>
      <c r="P99" s="15">
        <f>IF(L99="","",IF(N99=H99,"Sí","No"))</f>
        <v/>
      </c>
      <c r="Q99" s="15">
        <f>IF(L99="","",IF(AND(IF(I99="",TRUE,IFERROR(INDEX(tblEquipo[[Cámara]:[Producción]],MATCH(L99,tblEquipo[ID técnico],0),MATCH(I99,tblEquipo[[#Headers],[Cámara]:[Producción]],0))="Sí",FALSE)),IF(J99="",TRUE,IFERROR(INDEX(tblEquipo[[Cámara]:[Producción]],MATCH(L99,tblEquipo[ID técnico],0),MATCH(J99,tblEquipo[[#Headers],[Cámara]:[Producción]],0))="Sí",FALSE))),"Sí","No"))</f>
        <v/>
      </c>
      <c r="R99" s="15">
        <f>IF(L99="","",IF(COUNTIFS(tblCobertura[ID técnico asignado],L99,tblCobertura[Fecha],B99,tblCobertura[Turno],C99)&gt;1,"Conflicto","Sin conflicto"))</f>
        <v/>
      </c>
      <c r="S99" s="15">
        <f>IF(L99="","",IFERROR(IF(COUNTIF(tblCobertura[ID técnico asignado],L99)&gt;INDEX(tblEquipo[Máximo de turnos del proyecto],MATCH(L99,tblEquipo[ID técnico],0)),"Superado","Correcto"),"Sin límite"))</f>
        <v/>
      </c>
      <c r="T99" s="15">
        <f>IF(A99="","",IF(B99="","Falta fecha",IF(OR(Resumen!$C$4="",Resumen!$C$5=""),"Revisar fechas del proyecto",IF(OR(B99&lt;Resumen!$C$4,B99&gt;Resumen!$C$5),"Fuera del proyecto","Correcta"))))</f>
        <v/>
      </c>
      <c r="U99" s="15">
        <f>IF(A99="","",IF(COUNTA(B99,C99,D99,E99,F99,G99,H99,K99)&lt;8,"Incompleta",IF(E99=D99,"Revisar horario","Completa")))</f>
        <v/>
      </c>
      <c r="V99" s="15">
        <f>IF(A99="","",IF(U99&lt;&gt;"Completa","Revisar",IF(T99&lt;&gt;"Correcta","Revisar",IF(L99="","Sin asignar",IF(AND(O99="Sí",P99="Sí",Q99="Sí",R99="Sin conflicto",OR(S99="Correcto",S99="Sin límite")),"Cubierto","Revisar")))))</f>
        <v/>
      </c>
      <c r="W99" s="12" t="n"/>
    </row>
    <row r="100">
      <c r="A100" s="12" t="n"/>
      <c r="B100" s="25" t="n"/>
      <c r="C100" s="12" t="n"/>
      <c r="D100" s="26" t="n"/>
      <c r="E100" s="26" t="n"/>
      <c r="F100" s="12" t="n"/>
      <c r="G100" s="12" t="n"/>
      <c r="H100" s="12" t="n"/>
      <c r="I100" s="12" t="n"/>
      <c r="J100" s="12" t="n"/>
      <c r="K100" s="12" t="n"/>
      <c r="L100" s="12" t="n"/>
      <c r="M100" s="15">
        <f>IF(L100="","",IFERROR(INDEX(tblEquipo[Nombre profesional],MATCH(L100,tblEquipo[ID técnico],0)),"ID no encontrado"))</f>
        <v/>
      </c>
      <c r="N100" s="15">
        <f>IF(L100="","",IFERROR(INDEX(tblEquipo[Perfil principal],MATCH(L100,tblEquipo[ID técnico],0)),""))</f>
        <v/>
      </c>
      <c r="O100" s="15">
        <f>IF(OR(A100="",B100="",C100="",L100=""),"",IF(COUNTIFS(tblDisponibilidad[ID técnico],L100,tblDisponibilidad[Fecha],B100,tblDisponibilidad[Turno],C100,tblDisponibilidad[Estado de disponibilidad],"Disponible")&gt;0,"Sí","No"))</f>
        <v/>
      </c>
      <c r="P100" s="15">
        <f>IF(L100="","",IF(N100=H100,"Sí","No"))</f>
        <v/>
      </c>
      <c r="Q100" s="15">
        <f>IF(L100="","",IF(AND(IF(I100="",TRUE,IFERROR(INDEX(tblEquipo[[Cámara]:[Producción]],MATCH(L100,tblEquipo[ID técnico],0),MATCH(I100,tblEquipo[[#Headers],[Cámara]:[Producción]],0))="Sí",FALSE)),IF(J100="",TRUE,IFERROR(INDEX(tblEquipo[[Cámara]:[Producción]],MATCH(L100,tblEquipo[ID técnico],0),MATCH(J100,tblEquipo[[#Headers],[Cámara]:[Producción]],0))="Sí",FALSE))),"Sí","No"))</f>
        <v/>
      </c>
      <c r="R100" s="15">
        <f>IF(L100="","",IF(COUNTIFS(tblCobertura[ID técnico asignado],L100,tblCobertura[Fecha],B100,tblCobertura[Turno],C100)&gt;1,"Conflicto","Sin conflicto"))</f>
        <v/>
      </c>
      <c r="S100" s="15">
        <f>IF(L100="","",IFERROR(IF(COUNTIF(tblCobertura[ID técnico asignado],L100)&gt;INDEX(tblEquipo[Máximo de turnos del proyecto],MATCH(L100,tblEquipo[ID técnico],0)),"Superado","Correcto"),"Sin límite"))</f>
        <v/>
      </c>
      <c r="T100" s="15">
        <f>IF(A100="","",IF(B100="","Falta fecha",IF(OR(Resumen!$C$4="",Resumen!$C$5=""),"Revisar fechas del proyecto",IF(OR(B100&lt;Resumen!$C$4,B100&gt;Resumen!$C$5),"Fuera del proyecto","Correcta"))))</f>
        <v/>
      </c>
      <c r="U100" s="15">
        <f>IF(A100="","",IF(COUNTA(B100,C100,D100,E100,F100,G100,H100,K100)&lt;8,"Incompleta",IF(E100=D100,"Revisar horario","Completa")))</f>
        <v/>
      </c>
      <c r="V100" s="15">
        <f>IF(A100="","",IF(U100&lt;&gt;"Completa","Revisar",IF(T100&lt;&gt;"Correcta","Revisar",IF(L100="","Sin asignar",IF(AND(O100="Sí",P100="Sí",Q100="Sí",R100="Sin conflicto",OR(S100="Correcto",S100="Sin límite")),"Cubierto","Revisar")))))</f>
        <v/>
      </c>
      <c r="W100" s="12" t="n"/>
    </row>
    <row r="101">
      <c r="A101" s="12" t="n"/>
      <c r="B101" s="25" t="n"/>
      <c r="C101" s="12" t="n"/>
      <c r="D101" s="26" t="n"/>
      <c r="E101" s="26" t="n"/>
      <c r="F101" s="12" t="n"/>
      <c r="G101" s="12" t="n"/>
      <c r="H101" s="12" t="n"/>
      <c r="I101" s="12" t="n"/>
      <c r="J101" s="12" t="n"/>
      <c r="K101" s="12" t="n"/>
      <c r="L101" s="12" t="n"/>
      <c r="M101" s="15">
        <f>IF(L101="","",IFERROR(INDEX(tblEquipo[Nombre profesional],MATCH(L101,tblEquipo[ID técnico],0)),"ID no encontrado"))</f>
        <v/>
      </c>
      <c r="N101" s="15">
        <f>IF(L101="","",IFERROR(INDEX(tblEquipo[Perfil principal],MATCH(L101,tblEquipo[ID técnico],0)),""))</f>
        <v/>
      </c>
      <c r="O101" s="15">
        <f>IF(OR(A101="",B101="",C101="",L101=""),"",IF(COUNTIFS(tblDisponibilidad[ID técnico],L101,tblDisponibilidad[Fecha],B101,tblDisponibilidad[Turno],C101,tblDisponibilidad[Estado de disponibilidad],"Disponible")&gt;0,"Sí","No"))</f>
        <v/>
      </c>
      <c r="P101" s="15">
        <f>IF(L101="","",IF(N101=H101,"Sí","No"))</f>
        <v/>
      </c>
      <c r="Q101" s="15">
        <f>IF(L101="","",IF(AND(IF(I101="",TRUE,IFERROR(INDEX(tblEquipo[[Cámara]:[Producción]],MATCH(L101,tblEquipo[ID técnico],0),MATCH(I101,tblEquipo[[#Headers],[Cámara]:[Producción]],0))="Sí",FALSE)),IF(J101="",TRUE,IFERROR(INDEX(tblEquipo[[Cámara]:[Producción]],MATCH(L101,tblEquipo[ID técnico],0),MATCH(J101,tblEquipo[[#Headers],[Cámara]:[Producción]],0))="Sí",FALSE))),"Sí","No"))</f>
        <v/>
      </c>
      <c r="R101" s="15">
        <f>IF(L101="","",IF(COUNTIFS(tblCobertura[ID técnico asignado],L101,tblCobertura[Fecha],B101,tblCobertura[Turno],C101)&gt;1,"Conflicto","Sin conflicto"))</f>
        <v/>
      </c>
      <c r="S101" s="15">
        <f>IF(L101="","",IFERROR(IF(COUNTIF(tblCobertura[ID técnico asignado],L101)&gt;INDEX(tblEquipo[Máximo de turnos del proyecto],MATCH(L101,tblEquipo[ID técnico],0)),"Superado","Correcto"),"Sin límite"))</f>
        <v/>
      </c>
      <c r="T101" s="15">
        <f>IF(A101="","",IF(B101="","Falta fecha",IF(OR(Resumen!$C$4="",Resumen!$C$5=""),"Revisar fechas del proyecto",IF(OR(B101&lt;Resumen!$C$4,B101&gt;Resumen!$C$5),"Fuera del proyecto","Correcta"))))</f>
        <v/>
      </c>
      <c r="U101" s="15">
        <f>IF(A101="","",IF(COUNTA(B101,C101,D101,E101,F101,G101,H101,K101)&lt;8,"Incompleta",IF(E101=D101,"Revisar horario","Completa")))</f>
        <v/>
      </c>
      <c r="V101" s="15">
        <f>IF(A101="","",IF(U101&lt;&gt;"Completa","Revisar",IF(T101&lt;&gt;"Correcta","Revisar",IF(L101="","Sin asignar",IF(AND(O101="Sí",P101="Sí",Q101="Sí",R101="Sin conflicto",OR(S101="Correcto",S101="Sin límite")),"Cubierto","Revisar")))))</f>
        <v/>
      </c>
      <c r="W101" s="12" t="n"/>
    </row>
    <row r="102">
      <c r="A102" s="12" t="n"/>
      <c r="B102" s="25" t="n"/>
      <c r="C102" s="12" t="n"/>
      <c r="D102" s="26" t="n"/>
      <c r="E102" s="26" t="n"/>
      <c r="F102" s="12" t="n"/>
      <c r="G102" s="12" t="n"/>
      <c r="H102" s="12" t="n"/>
      <c r="I102" s="12" t="n"/>
      <c r="J102" s="12" t="n"/>
      <c r="K102" s="12" t="n"/>
      <c r="L102" s="12" t="n"/>
      <c r="M102" s="15">
        <f>IF(L102="","",IFERROR(INDEX(tblEquipo[Nombre profesional],MATCH(L102,tblEquipo[ID técnico],0)),"ID no encontrado"))</f>
        <v/>
      </c>
      <c r="N102" s="15">
        <f>IF(L102="","",IFERROR(INDEX(tblEquipo[Perfil principal],MATCH(L102,tblEquipo[ID técnico],0)),""))</f>
        <v/>
      </c>
      <c r="O102" s="15">
        <f>IF(OR(A102="",B102="",C102="",L102=""),"",IF(COUNTIFS(tblDisponibilidad[ID técnico],L102,tblDisponibilidad[Fecha],B102,tblDisponibilidad[Turno],C102,tblDisponibilidad[Estado de disponibilidad],"Disponible")&gt;0,"Sí","No"))</f>
        <v/>
      </c>
      <c r="P102" s="15">
        <f>IF(L102="","",IF(N102=H102,"Sí","No"))</f>
        <v/>
      </c>
      <c r="Q102" s="15">
        <f>IF(L102="","",IF(AND(IF(I102="",TRUE,IFERROR(INDEX(tblEquipo[[Cámara]:[Producción]],MATCH(L102,tblEquipo[ID técnico],0),MATCH(I102,tblEquipo[[#Headers],[Cámara]:[Producción]],0))="Sí",FALSE)),IF(J102="",TRUE,IFERROR(INDEX(tblEquipo[[Cámara]:[Producción]],MATCH(L102,tblEquipo[ID técnico],0),MATCH(J102,tblEquipo[[#Headers],[Cámara]:[Producción]],0))="Sí",FALSE))),"Sí","No"))</f>
        <v/>
      </c>
      <c r="R102" s="15">
        <f>IF(L102="","",IF(COUNTIFS(tblCobertura[ID técnico asignado],L102,tblCobertura[Fecha],B102,tblCobertura[Turno],C102)&gt;1,"Conflicto","Sin conflicto"))</f>
        <v/>
      </c>
      <c r="S102" s="15">
        <f>IF(L102="","",IFERROR(IF(COUNTIF(tblCobertura[ID técnico asignado],L102)&gt;INDEX(tblEquipo[Máximo de turnos del proyecto],MATCH(L102,tblEquipo[ID técnico],0)),"Superado","Correcto"),"Sin límite"))</f>
        <v/>
      </c>
      <c r="T102" s="15">
        <f>IF(A102="","",IF(B102="","Falta fecha",IF(OR(Resumen!$C$4="",Resumen!$C$5=""),"Revisar fechas del proyecto",IF(OR(B102&lt;Resumen!$C$4,B102&gt;Resumen!$C$5),"Fuera del proyecto","Correcta"))))</f>
        <v/>
      </c>
      <c r="U102" s="15">
        <f>IF(A102="","",IF(COUNTA(B102,C102,D102,E102,F102,G102,H102,K102)&lt;8,"Incompleta",IF(E102=D102,"Revisar horario","Completa")))</f>
        <v/>
      </c>
      <c r="V102" s="15">
        <f>IF(A102="","",IF(U102&lt;&gt;"Completa","Revisar",IF(T102&lt;&gt;"Correcta","Revisar",IF(L102="","Sin asignar",IF(AND(O102="Sí",P102="Sí",Q102="Sí",R102="Sin conflicto",OR(S102="Correcto",S102="Sin límite")),"Cubierto","Revisar")))))</f>
        <v/>
      </c>
      <c r="W102" s="12" t="n"/>
    </row>
    <row r="103">
      <c r="A103" s="12" t="n"/>
      <c r="B103" s="25" t="n"/>
      <c r="C103" s="12" t="n"/>
      <c r="D103" s="26" t="n"/>
      <c r="E103" s="26" t="n"/>
      <c r="F103" s="12" t="n"/>
      <c r="G103" s="12" t="n"/>
      <c r="H103" s="12" t="n"/>
      <c r="I103" s="12" t="n"/>
      <c r="J103" s="12" t="n"/>
      <c r="K103" s="12" t="n"/>
      <c r="L103" s="12" t="n"/>
      <c r="M103" s="15">
        <f>IF(L103="","",IFERROR(INDEX(tblEquipo[Nombre profesional],MATCH(L103,tblEquipo[ID técnico],0)),"ID no encontrado"))</f>
        <v/>
      </c>
      <c r="N103" s="15">
        <f>IF(L103="","",IFERROR(INDEX(tblEquipo[Perfil principal],MATCH(L103,tblEquipo[ID técnico],0)),""))</f>
        <v/>
      </c>
      <c r="O103" s="15">
        <f>IF(OR(A103="",B103="",C103="",L103=""),"",IF(COUNTIFS(tblDisponibilidad[ID técnico],L103,tblDisponibilidad[Fecha],B103,tblDisponibilidad[Turno],C103,tblDisponibilidad[Estado de disponibilidad],"Disponible")&gt;0,"Sí","No"))</f>
        <v/>
      </c>
      <c r="P103" s="15">
        <f>IF(L103="","",IF(N103=H103,"Sí","No"))</f>
        <v/>
      </c>
      <c r="Q103" s="15">
        <f>IF(L103="","",IF(AND(IF(I103="",TRUE,IFERROR(INDEX(tblEquipo[[Cámara]:[Producción]],MATCH(L103,tblEquipo[ID técnico],0),MATCH(I103,tblEquipo[[#Headers],[Cámara]:[Producción]],0))="Sí",FALSE)),IF(J103="",TRUE,IFERROR(INDEX(tblEquipo[[Cámara]:[Producción]],MATCH(L103,tblEquipo[ID técnico],0),MATCH(J103,tblEquipo[[#Headers],[Cámara]:[Producción]],0))="Sí",FALSE))),"Sí","No"))</f>
        <v/>
      </c>
      <c r="R103" s="15">
        <f>IF(L103="","",IF(COUNTIFS(tblCobertura[ID técnico asignado],L103,tblCobertura[Fecha],B103,tblCobertura[Turno],C103)&gt;1,"Conflicto","Sin conflicto"))</f>
        <v/>
      </c>
      <c r="S103" s="15">
        <f>IF(L103="","",IFERROR(IF(COUNTIF(tblCobertura[ID técnico asignado],L103)&gt;INDEX(tblEquipo[Máximo de turnos del proyecto],MATCH(L103,tblEquipo[ID técnico],0)),"Superado","Correcto"),"Sin límite"))</f>
        <v/>
      </c>
      <c r="T103" s="15">
        <f>IF(A103="","",IF(B103="","Falta fecha",IF(OR(Resumen!$C$4="",Resumen!$C$5=""),"Revisar fechas del proyecto",IF(OR(B103&lt;Resumen!$C$4,B103&gt;Resumen!$C$5),"Fuera del proyecto","Correcta"))))</f>
        <v/>
      </c>
      <c r="U103" s="15">
        <f>IF(A103="","",IF(COUNTA(B103,C103,D103,E103,F103,G103,H103,K103)&lt;8,"Incompleta",IF(E103=D103,"Revisar horario","Completa")))</f>
        <v/>
      </c>
      <c r="V103" s="15">
        <f>IF(A103="","",IF(U103&lt;&gt;"Completa","Revisar",IF(T103&lt;&gt;"Correcta","Revisar",IF(L103="","Sin asignar",IF(AND(O103="Sí",P103="Sí",Q103="Sí",R103="Sin conflicto",OR(S103="Correcto",S103="Sin límite")),"Cubierto","Revisar")))))</f>
        <v/>
      </c>
      <c r="W103" s="12" t="n"/>
    </row>
    <row r="104">
      <c r="A104" s="12" t="n"/>
      <c r="B104" s="25" t="n"/>
      <c r="C104" s="12" t="n"/>
      <c r="D104" s="26" t="n"/>
      <c r="E104" s="26" t="n"/>
      <c r="F104" s="12" t="n"/>
      <c r="G104" s="12" t="n"/>
      <c r="H104" s="12" t="n"/>
      <c r="I104" s="12" t="n"/>
      <c r="J104" s="12" t="n"/>
      <c r="K104" s="12" t="n"/>
      <c r="L104" s="12" t="n"/>
      <c r="M104" s="15">
        <f>IF(L104="","",IFERROR(INDEX(tblEquipo[Nombre profesional],MATCH(L104,tblEquipo[ID técnico],0)),"ID no encontrado"))</f>
        <v/>
      </c>
      <c r="N104" s="15">
        <f>IF(L104="","",IFERROR(INDEX(tblEquipo[Perfil principal],MATCH(L104,tblEquipo[ID técnico],0)),""))</f>
        <v/>
      </c>
      <c r="O104" s="15">
        <f>IF(OR(A104="",B104="",C104="",L104=""),"",IF(COUNTIFS(tblDisponibilidad[ID técnico],L104,tblDisponibilidad[Fecha],B104,tblDisponibilidad[Turno],C104,tblDisponibilidad[Estado de disponibilidad],"Disponible")&gt;0,"Sí","No"))</f>
        <v/>
      </c>
      <c r="P104" s="15">
        <f>IF(L104="","",IF(N104=H104,"Sí","No"))</f>
        <v/>
      </c>
      <c r="Q104" s="15">
        <f>IF(L104="","",IF(AND(IF(I104="",TRUE,IFERROR(INDEX(tblEquipo[[Cámara]:[Producción]],MATCH(L104,tblEquipo[ID técnico],0),MATCH(I104,tblEquipo[[#Headers],[Cámara]:[Producción]],0))="Sí",FALSE)),IF(J104="",TRUE,IFERROR(INDEX(tblEquipo[[Cámara]:[Producción]],MATCH(L104,tblEquipo[ID técnico],0),MATCH(J104,tblEquipo[[#Headers],[Cámara]:[Producción]],0))="Sí",FALSE))),"Sí","No"))</f>
        <v/>
      </c>
      <c r="R104" s="15">
        <f>IF(L104="","",IF(COUNTIFS(tblCobertura[ID técnico asignado],L104,tblCobertura[Fecha],B104,tblCobertura[Turno],C104)&gt;1,"Conflicto","Sin conflicto"))</f>
        <v/>
      </c>
      <c r="S104" s="15">
        <f>IF(L104="","",IFERROR(IF(COUNTIF(tblCobertura[ID técnico asignado],L104)&gt;INDEX(tblEquipo[Máximo de turnos del proyecto],MATCH(L104,tblEquipo[ID técnico],0)),"Superado","Correcto"),"Sin límite"))</f>
        <v/>
      </c>
      <c r="T104" s="15">
        <f>IF(A104="","",IF(B104="","Falta fecha",IF(OR(Resumen!$C$4="",Resumen!$C$5=""),"Revisar fechas del proyecto",IF(OR(B104&lt;Resumen!$C$4,B104&gt;Resumen!$C$5),"Fuera del proyecto","Correcta"))))</f>
        <v/>
      </c>
      <c r="U104" s="15">
        <f>IF(A104="","",IF(COUNTA(B104,C104,D104,E104,F104,G104,H104,K104)&lt;8,"Incompleta",IF(E104=D104,"Revisar horario","Completa")))</f>
        <v/>
      </c>
      <c r="V104" s="15">
        <f>IF(A104="","",IF(U104&lt;&gt;"Completa","Revisar",IF(T104&lt;&gt;"Correcta","Revisar",IF(L104="","Sin asignar",IF(AND(O104="Sí",P104="Sí",Q104="Sí",R104="Sin conflicto",OR(S104="Correcto",S104="Sin límite")),"Cubierto","Revisar")))))</f>
        <v/>
      </c>
      <c r="W104" s="12" t="n"/>
    </row>
    <row r="105">
      <c r="A105" s="12" t="n"/>
      <c r="B105" s="25" t="n"/>
      <c r="C105" s="12" t="n"/>
      <c r="D105" s="26" t="n"/>
      <c r="E105" s="26" t="n"/>
      <c r="F105" s="12" t="n"/>
      <c r="G105" s="12" t="n"/>
      <c r="H105" s="12" t="n"/>
      <c r="I105" s="12" t="n"/>
      <c r="J105" s="12" t="n"/>
      <c r="K105" s="12" t="n"/>
      <c r="L105" s="12" t="n"/>
      <c r="M105" s="15">
        <f>IF(L105="","",IFERROR(INDEX(tblEquipo[Nombre profesional],MATCH(L105,tblEquipo[ID técnico],0)),"ID no encontrado"))</f>
        <v/>
      </c>
      <c r="N105" s="15">
        <f>IF(L105="","",IFERROR(INDEX(tblEquipo[Perfil principal],MATCH(L105,tblEquipo[ID técnico],0)),""))</f>
        <v/>
      </c>
      <c r="O105" s="15">
        <f>IF(OR(A105="",B105="",C105="",L105=""),"",IF(COUNTIFS(tblDisponibilidad[ID técnico],L105,tblDisponibilidad[Fecha],B105,tblDisponibilidad[Turno],C105,tblDisponibilidad[Estado de disponibilidad],"Disponible")&gt;0,"Sí","No"))</f>
        <v/>
      </c>
      <c r="P105" s="15">
        <f>IF(L105="","",IF(N105=H105,"Sí","No"))</f>
        <v/>
      </c>
      <c r="Q105" s="15">
        <f>IF(L105="","",IF(AND(IF(I105="",TRUE,IFERROR(INDEX(tblEquipo[[Cámara]:[Producción]],MATCH(L105,tblEquipo[ID técnico],0),MATCH(I105,tblEquipo[[#Headers],[Cámara]:[Producción]],0))="Sí",FALSE)),IF(J105="",TRUE,IFERROR(INDEX(tblEquipo[[Cámara]:[Producción]],MATCH(L105,tblEquipo[ID técnico],0),MATCH(J105,tblEquipo[[#Headers],[Cámara]:[Producción]],0))="Sí",FALSE))),"Sí","No"))</f>
        <v/>
      </c>
      <c r="R105" s="15">
        <f>IF(L105="","",IF(COUNTIFS(tblCobertura[ID técnico asignado],L105,tblCobertura[Fecha],B105,tblCobertura[Turno],C105)&gt;1,"Conflicto","Sin conflicto"))</f>
        <v/>
      </c>
      <c r="S105" s="15">
        <f>IF(L105="","",IFERROR(IF(COUNTIF(tblCobertura[ID técnico asignado],L105)&gt;INDEX(tblEquipo[Máximo de turnos del proyecto],MATCH(L105,tblEquipo[ID técnico],0)),"Superado","Correcto"),"Sin límite"))</f>
        <v/>
      </c>
      <c r="T105" s="15">
        <f>IF(A105="","",IF(B105="","Falta fecha",IF(OR(Resumen!$C$4="",Resumen!$C$5=""),"Revisar fechas del proyecto",IF(OR(B105&lt;Resumen!$C$4,B105&gt;Resumen!$C$5),"Fuera del proyecto","Correcta"))))</f>
        <v/>
      </c>
      <c r="U105" s="15">
        <f>IF(A105="","",IF(COUNTA(B105,C105,D105,E105,F105,G105,H105,K105)&lt;8,"Incompleta",IF(E105=D105,"Revisar horario","Completa")))</f>
        <v/>
      </c>
      <c r="V105" s="15">
        <f>IF(A105="","",IF(U105&lt;&gt;"Completa","Revisar",IF(T105&lt;&gt;"Correcta","Revisar",IF(L105="","Sin asignar",IF(AND(O105="Sí",P105="Sí",Q105="Sí",R105="Sin conflicto",OR(S105="Correcto",S105="Sin límite")),"Cubierto","Revisar")))))</f>
        <v/>
      </c>
      <c r="W105" s="12" t="n"/>
    </row>
    <row r="106">
      <c r="A106" s="12" t="n"/>
      <c r="B106" s="25" t="n"/>
      <c r="C106" s="12" t="n"/>
      <c r="D106" s="26" t="n"/>
      <c r="E106" s="26" t="n"/>
      <c r="F106" s="12" t="n"/>
      <c r="G106" s="12" t="n"/>
      <c r="H106" s="12" t="n"/>
      <c r="I106" s="12" t="n"/>
      <c r="J106" s="12" t="n"/>
      <c r="K106" s="12" t="n"/>
      <c r="L106" s="12" t="n"/>
      <c r="M106" s="15">
        <f>IF(L106="","",IFERROR(INDEX(tblEquipo[Nombre profesional],MATCH(L106,tblEquipo[ID técnico],0)),"ID no encontrado"))</f>
        <v/>
      </c>
      <c r="N106" s="15">
        <f>IF(L106="","",IFERROR(INDEX(tblEquipo[Perfil principal],MATCH(L106,tblEquipo[ID técnico],0)),""))</f>
        <v/>
      </c>
      <c r="O106" s="15">
        <f>IF(OR(A106="",B106="",C106="",L106=""),"",IF(COUNTIFS(tblDisponibilidad[ID técnico],L106,tblDisponibilidad[Fecha],B106,tblDisponibilidad[Turno],C106,tblDisponibilidad[Estado de disponibilidad],"Disponible")&gt;0,"Sí","No"))</f>
        <v/>
      </c>
      <c r="P106" s="15">
        <f>IF(L106="","",IF(N106=H106,"Sí","No"))</f>
        <v/>
      </c>
      <c r="Q106" s="15">
        <f>IF(L106="","",IF(AND(IF(I106="",TRUE,IFERROR(INDEX(tblEquipo[[Cámara]:[Producción]],MATCH(L106,tblEquipo[ID técnico],0),MATCH(I106,tblEquipo[[#Headers],[Cámara]:[Producción]],0))="Sí",FALSE)),IF(J106="",TRUE,IFERROR(INDEX(tblEquipo[[Cámara]:[Producción]],MATCH(L106,tblEquipo[ID técnico],0),MATCH(J106,tblEquipo[[#Headers],[Cámara]:[Producción]],0))="Sí",FALSE))),"Sí","No"))</f>
        <v/>
      </c>
      <c r="R106" s="15">
        <f>IF(L106="","",IF(COUNTIFS(tblCobertura[ID técnico asignado],L106,tblCobertura[Fecha],B106,tblCobertura[Turno],C106)&gt;1,"Conflicto","Sin conflicto"))</f>
        <v/>
      </c>
      <c r="S106" s="15">
        <f>IF(L106="","",IFERROR(IF(COUNTIF(tblCobertura[ID técnico asignado],L106)&gt;INDEX(tblEquipo[Máximo de turnos del proyecto],MATCH(L106,tblEquipo[ID técnico],0)),"Superado","Correcto"),"Sin límite"))</f>
        <v/>
      </c>
      <c r="T106" s="15">
        <f>IF(A106="","",IF(B106="","Falta fecha",IF(OR(Resumen!$C$4="",Resumen!$C$5=""),"Revisar fechas del proyecto",IF(OR(B106&lt;Resumen!$C$4,B106&gt;Resumen!$C$5),"Fuera del proyecto","Correcta"))))</f>
        <v/>
      </c>
      <c r="U106" s="15">
        <f>IF(A106="","",IF(COUNTA(B106,C106,D106,E106,F106,G106,H106,K106)&lt;8,"Incompleta",IF(E106=D106,"Revisar horario","Completa")))</f>
        <v/>
      </c>
      <c r="V106" s="15">
        <f>IF(A106="","",IF(U106&lt;&gt;"Completa","Revisar",IF(T106&lt;&gt;"Correcta","Revisar",IF(L106="","Sin asignar",IF(AND(O106="Sí",P106="Sí",Q106="Sí",R106="Sin conflicto",OR(S106="Correcto",S106="Sin límite")),"Cubierto","Revisar")))))</f>
        <v/>
      </c>
      <c r="W106" s="12" t="n"/>
    </row>
    <row r="107">
      <c r="A107" s="12" t="n"/>
      <c r="B107" s="25" t="n"/>
      <c r="C107" s="12" t="n"/>
      <c r="D107" s="26" t="n"/>
      <c r="E107" s="26" t="n"/>
      <c r="F107" s="12" t="n"/>
      <c r="G107" s="12" t="n"/>
      <c r="H107" s="12" t="n"/>
      <c r="I107" s="12" t="n"/>
      <c r="J107" s="12" t="n"/>
      <c r="K107" s="12" t="n"/>
      <c r="L107" s="12" t="n"/>
      <c r="M107" s="15">
        <f>IF(L107="","",IFERROR(INDEX(tblEquipo[Nombre profesional],MATCH(L107,tblEquipo[ID técnico],0)),"ID no encontrado"))</f>
        <v/>
      </c>
      <c r="N107" s="15">
        <f>IF(L107="","",IFERROR(INDEX(tblEquipo[Perfil principal],MATCH(L107,tblEquipo[ID técnico],0)),""))</f>
        <v/>
      </c>
      <c r="O107" s="15">
        <f>IF(OR(A107="",B107="",C107="",L107=""),"",IF(COUNTIFS(tblDisponibilidad[ID técnico],L107,tblDisponibilidad[Fecha],B107,tblDisponibilidad[Turno],C107,tblDisponibilidad[Estado de disponibilidad],"Disponible")&gt;0,"Sí","No"))</f>
        <v/>
      </c>
      <c r="P107" s="15">
        <f>IF(L107="","",IF(N107=H107,"Sí","No"))</f>
        <v/>
      </c>
      <c r="Q107" s="15">
        <f>IF(L107="","",IF(AND(IF(I107="",TRUE,IFERROR(INDEX(tblEquipo[[Cámara]:[Producción]],MATCH(L107,tblEquipo[ID técnico],0),MATCH(I107,tblEquipo[[#Headers],[Cámara]:[Producción]],0))="Sí",FALSE)),IF(J107="",TRUE,IFERROR(INDEX(tblEquipo[[Cámara]:[Producción]],MATCH(L107,tblEquipo[ID técnico],0),MATCH(J107,tblEquipo[[#Headers],[Cámara]:[Producción]],0))="Sí",FALSE))),"Sí","No"))</f>
        <v/>
      </c>
      <c r="R107" s="15">
        <f>IF(L107="","",IF(COUNTIFS(tblCobertura[ID técnico asignado],L107,tblCobertura[Fecha],B107,tblCobertura[Turno],C107)&gt;1,"Conflicto","Sin conflicto"))</f>
        <v/>
      </c>
      <c r="S107" s="15">
        <f>IF(L107="","",IFERROR(IF(COUNTIF(tblCobertura[ID técnico asignado],L107)&gt;INDEX(tblEquipo[Máximo de turnos del proyecto],MATCH(L107,tblEquipo[ID técnico],0)),"Superado","Correcto"),"Sin límite"))</f>
        <v/>
      </c>
      <c r="T107" s="15">
        <f>IF(A107="","",IF(B107="","Falta fecha",IF(OR(Resumen!$C$4="",Resumen!$C$5=""),"Revisar fechas del proyecto",IF(OR(B107&lt;Resumen!$C$4,B107&gt;Resumen!$C$5),"Fuera del proyecto","Correcta"))))</f>
        <v/>
      </c>
      <c r="U107" s="15">
        <f>IF(A107="","",IF(COUNTA(B107,C107,D107,E107,F107,G107,H107,K107)&lt;8,"Incompleta",IF(E107=D107,"Revisar horario","Completa")))</f>
        <v/>
      </c>
      <c r="V107" s="15">
        <f>IF(A107="","",IF(U107&lt;&gt;"Completa","Revisar",IF(T107&lt;&gt;"Correcta","Revisar",IF(L107="","Sin asignar",IF(AND(O107="Sí",P107="Sí",Q107="Sí",R107="Sin conflicto",OR(S107="Correcto",S107="Sin límite")),"Cubierto","Revisar")))))</f>
        <v/>
      </c>
      <c r="W107" s="12" t="n"/>
    </row>
    <row r="108">
      <c r="A108" s="12" t="n"/>
      <c r="B108" s="25" t="n"/>
      <c r="C108" s="12" t="n"/>
      <c r="D108" s="26" t="n"/>
      <c r="E108" s="26" t="n"/>
      <c r="F108" s="12" t="n"/>
      <c r="G108" s="12" t="n"/>
      <c r="H108" s="12" t="n"/>
      <c r="I108" s="12" t="n"/>
      <c r="J108" s="12" t="n"/>
      <c r="K108" s="12" t="n"/>
      <c r="L108" s="12" t="n"/>
      <c r="M108" s="15">
        <f>IF(L108="","",IFERROR(INDEX(tblEquipo[Nombre profesional],MATCH(L108,tblEquipo[ID técnico],0)),"ID no encontrado"))</f>
        <v/>
      </c>
      <c r="N108" s="15">
        <f>IF(L108="","",IFERROR(INDEX(tblEquipo[Perfil principal],MATCH(L108,tblEquipo[ID técnico],0)),""))</f>
        <v/>
      </c>
      <c r="O108" s="15">
        <f>IF(OR(A108="",B108="",C108="",L108=""),"",IF(COUNTIFS(tblDisponibilidad[ID técnico],L108,tblDisponibilidad[Fecha],B108,tblDisponibilidad[Turno],C108,tblDisponibilidad[Estado de disponibilidad],"Disponible")&gt;0,"Sí","No"))</f>
        <v/>
      </c>
      <c r="P108" s="15">
        <f>IF(L108="","",IF(N108=H108,"Sí","No"))</f>
        <v/>
      </c>
      <c r="Q108" s="15">
        <f>IF(L108="","",IF(AND(IF(I108="",TRUE,IFERROR(INDEX(tblEquipo[[Cámara]:[Producción]],MATCH(L108,tblEquipo[ID técnico],0),MATCH(I108,tblEquipo[[#Headers],[Cámara]:[Producción]],0))="Sí",FALSE)),IF(J108="",TRUE,IFERROR(INDEX(tblEquipo[[Cámara]:[Producción]],MATCH(L108,tblEquipo[ID técnico],0),MATCH(J108,tblEquipo[[#Headers],[Cámara]:[Producción]],0))="Sí",FALSE))),"Sí","No"))</f>
        <v/>
      </c>
      <c r="R108" s="15">
        <f>IF(L108="","",IF(COUNTIFS(tblCobertura[ID técnico asignado],L108,tblCobertura[Fecha],B108,tblCobertura[Turno],C108)&gt;1,"Conflicto","Sin conflicto"))</f>
        <v/>
      </c>
      <c r="S108" s="15">
        <f>IF(L108="","",IFERROR(IF(COUNTIF(tblCobertura[ID técnico asignado],L108)&gt;INDEX(tblEquipo[Máximo de turnos del proyecto],MATCH(L108,tblEquipo[ID técnico],0)),"Superado","Correcto"),"Sin límite"))</f>
        <v/>
      </c>
      <c r="T108" s="15">
        <f>IF(A108="","",IF(B108="","Falta fecha",IF(OR(Resumen!$C$4="",Resumen!$C$5=""),"Revisar fechas del proyecto",IF(OR(B108&lt;Resumen!$C$4,B108&gt;Resumen!$C$5),"Fuera del proyecto","Correcta"))))</f>
        <v/>
      </c>
      <c r="U108" s="15">
        <f>IF(A108="","",IF(COUNTA(B108,C108,D108,E108,F108,G108,H108,K108)&lt;8,"Incompleta",IF(E108=D108,"Revisar horario","Completa")))</f>
        <v/>
      </c>
      <c r="V108" s="15">
        <f>IF(A108="","",IF(U108&lt;&gt;"Completa","Revisar",IF(T108&lt;&gt;"Correcta","Revisar",IF(L108="","Sin asignar",IF(AND(O108="Sí",P108="Sí",Q108="Sí",R108="Sin conflicto",OR(S108="Correcto",S108="Sin límite")),"Cubierto","Revisar")))))</f>
        <v/>
      </c>
      <c r="W108" s="12" t="n"/>
    </row>
    <row r="109">
      <c r="A109" s="12" t="n"/>
      <c r="B109" s="25" t="n"/>
      <c r="C109" s="12" t="n"/>
      <c r="D109" s="26" t="n"/>
      <c r="E109" s="26" t="n"/>
      <c r="F109" s="12" t="n"/>
      <c r="G109" s="12" t="n"/>
      <c r="H109" s="12" t="n"/>
      <c r="I109" s="12" t="n"/>
      <c r="J109" s="12" t="n"/>
      <c r="K109" s="12" t="n"/>
      <c r="L109" s="12" t="n"/>
      <c r="M109" s="15">
        <f>IF(L109="","",IFERROR(INDEX(tblEquipo[Nombre profesional],MATCH(L109,tblEquipo[ID técnico],0)),"ID no encontrado"))</f>
        <v/>
      </c>
      <c r="N109" s="15">
        <f>IF(L109="","",IFERROR(INDEX(tblEquipo[Perfil principal],MATCH(L109,tblEquipo[ID técnico],0)),""))</f>
        <v/>
      </c>
      <c r="O109" s="15">
        <f>IF(OR(A109="",B109="",C109="",L109=""),"",IF(COUNTIFS(tblDisponibilidad[ID técnico],L109,tblDisponibilidad[Fecha],B109,tblDisponibilidad[Turno],C109,tblDisponibilidad[Estado de disponibilidad],"Disponible")&gt;0,"Sí","No"))</f>
        <v/>
      </c>
      <c r="P109" s="15">
        <f>IF(L109="","",IF(N109=H109,"Sí","No"))</f>
        <v/>
      </c>
      <c r="Q109" s="15">
        <f>IF(L109="","",IF(AND(IF(I109="",TRUE,IFERROR(INDEX(tblEquipo[[Cámara]:[Producción]],MATCH(L109,tblEquipo[ID técnico],0),MATCH(I109,tblEquipo[[#Headers],[Cámara]:[Producción]],0))="Sí",FALSE)),IF(J109="",TRUE,IFERROR(INDEX(tblEquipo[[Cámara]:[Producción]],MATCH(L109,tblEquipo[ID técnico],0),MATCH(J109,tblEquipo[[#Headers],[Cámara]:[Producción]],0))="Sí",FALSE))),"Sí","No"))</f>
        <v/>
      </c>
      <c r="R109" s="15">
        <f>IF(L109="","",IF(COUNTIFS(tblCobertura[ID técnico asignado],L109,tblCobertura[Fecha],B109,tblCobertura[Turno],C109)&gt;1,"Conflicto","Sin conflicto"))</f>
        <v/>
      </c>
      <c r="S109" s="15">
        <f>IF(L109="","",IFERROR(IF(COUNTIF(tblCobertura[ID técnico asignado],L109)&gt;INDEX(tblEquipo[Máximo de turnos del proyecto],MATCH(L109,tblEquipo[ID técnico],0)),"Superado","Correcto"),"Sin límite"))</f>
        <v/>
      </c>
      <c r="T109" s="15">
        <f>IF(A109="","",IF(B109="","Falta fecha",IF(OR(Resumen!$C$4="",Resumen!$C$5=""),"Revisar fechas del proyecto",IF(OR(B109&lt;Resumen!$C$4,B109&gt;Resumen!$C$5),"Fuera del proyecto","Correcta"))))</f>
        <v/>
      </c>
      <c r="U109" s="15">
        <f>IF(A109="","",IF(COUNTA(B109,C109,D109,E109,F109,G109,H109,K109)&lt;8,"Incompleta",IF(E109=D109,"Revisar horario","Completa")))</f>
        <v/>
      </c>
      <c r="V109" s="15">
        <f>IF(A109="","",IF(U109&lt;&gt;"Completa","Revisar",IF(T109&lt;&gt;"Correcta","Revisar",IF(L109="","Sin asignar",IF(AND(O109="Sí",P109="Sí",Q109="Sí",R109="Sin conflicto",OR(S109="Correcto",S109="Sin límite")),"Cubierto","Revisar")))))</f>
        <v/>
      </c>
      <c r="W109" s="12" t="n"/>
    </row>
    <row r="110">
      <c r="A110" s="12" t="n"/>
      <c r="B110" s="25" t="n"/>
      <c r="C110" s="12" t="n"/>
      <c r="D110" s="26" t="n"/>
      <c r="E110" s="26" t="n"/>
      <c r="F110" s="12" t="n"/>
      <c r="G110" s="12" t="n"/>
      <c r="H110" s="12" t="n"/>
      <c r="I110" s="12" t="n"/>
      <c r="J110" s="12" t="n"/>
      <c r="K110" s="12" t="n"/>
      <c r="L110" s="12" t="n"/>
      <c r="M110" s="15">
        <f>IF(L110="","",IFERROR(INDEX(tblEquipo[Nombre profesional],MATCH(L110,tblEquipo[ID técnico],0)),"ID no encontrado"))</f>
        <v/>
      </c>
      <c r="N110" s="15">
        <f>IF(L110="","",IFERROR(INDEX(tblEquipo[Perfil principal],MATCH(L110,tblEquipo[ID técnico],0)),""))</f>
        <v/>
      </c>
      <c r="O110" s="15">
        <f>IF(OR(A110="",B110="",C110="",L110=""),"",IF(COUNTIFS(tblDisponibilidad[ID técnico],L110,tblDisponibilidad[Fecha],B110,tblDisponibilidad[Turno],C110,tblDisponibilidad[Estado de disponibilidad],"Disponible")&gt;0,"Sí","No"))</f>
        <v/>
      </c>
      <c r="P110" s="15">
        <f>IF(L110="","",IF(N110=H110,"Sí","No"))</f>
        <v/>
      </c>
      <c r="Q110" s="15">
        <f>IF(L110="","",IF(AND(IF(I110="",TRUE,IFERROR(INDEX(tblEquipo[[Cámara]:[Producción]],MATCH(L110,tblEquipo[ID técnico],0),MATCH(I110,tblEquipo[[#Headers],[Cámara]:[Producción]],0))="Sí",FALSE)),IF(J110="",TRUE,IFERROR(INDEX(tblEquipo[[Cámara]:[Producción]],MATCH(L110,tblEquipo[ID técnico],0),MATCH(J110,tblEquipo[[#Headers],[Cámara]:[Producción]],0))="Sí",FALSE))),"Sí","No"))</f>
        <v/>
      </c>
      <c r="R110" s="15">
        <f>IF(L110="","",IF(COUNTIFS(tblCobertura[ID técnico asignado],L110,tblCobertura[Fecha],B110,tblCobertura[Turno],C110)&gt;1,"Conflicto","Sin conflicto"))</f>
        <v/>
      </c>
      <c r="S110" s="15">
        <f>IF(L110="","",IFERROR(IF(COUNTIF(tblCobertura[ID técnico asignado],L110)&gt;INDEX(tblEquipo[Máximo de turnos del proyecto],MATCH(L110,tblEquipo[ID técnico],0)),"Superado","Correcto"),"Sin límite"))</f>
        <v/>
      </c>
      <c r="T110" s="15">
        <f>IF(A110="","",IF(B110="","Falta fecha",IF(OR(Resumen!$C$4="",Resumen!$C$5=""),"Revisar fechas del proyecto",IF(OR(B110&lt;Resumen!$C$4,B110&gt;Resumen!$C$5),"Fuera del proyecto","Correcta"))))</f>
        <v/>
      </c>
      <c r="U110" s="15">
        <f>IF(A110="","",IF(COUNTA(B110,C110,D110,E110,F110,G110,H110,K110)&lt;8,"Incompleta",IF(E110=D110,"Revisar horario","Completa")))</f>
        <v/>
      </c>
      <c r="V110" s="15">
        <f>IF(A110="","",IF(U110&lt;&gt;"Completa","Revisar",IF(T110&lt;&gt;"Correcta","Revisar",IF(L110="","Sin asignar",IF(AND(O110="Sí",P110="Sí",Q110="Sí",R110="Sin conflicto",OR(S110="Correcto",S110="Sin límite")),"Cubierto","Revisar")))))</f>
        <v/>
      </c>
      <c r="W110" s="12" t="n"/>
    </row>
    <row r="111">
      <c r="A111" s="12" t="n"/>
      <c r="B111" s="25" t="n"/>
      <c r="C111" s="12" t="n"/>
      <c r="D111" s="26" t="n"/>
      <c r="E111" s="26" t="n"/>
      <c r="F111" s="12" t="n"/>
      <c r="G111" s="12" t="n"/>
      <c r="H111" s="12" t="n"/>
      <c r="I111" s="12" t="n"/>
      <c r="J111" s="12" t="n"/>
      <c r="K111" s="12" t="n"/>
      <c r="L111" s="12" t="n"/>
      <c r="M111" s="15">
        <f>IF(L111="","",IFERROR(INDEX(tblEquipo[Nombre profesional],MATCH(L111,tblEquipo[ID técnico],0)),"ID no encontrado"))</f>
        <v/>
      </c>
      <c r="N111" s="15">
        <f>IF(L111="","",IFERROR(INDEX(tblEquipo[Perfil principal],MATCH(L111,tblEquipo[ID técnico],0)),""))</f>
        <v/>
      </c>
      <c r="O111" s="15">
        <f>IF(OR(A111="",B111="",C111="",L111=""),"",IF(COUNTIFS(tblDisponibilidad[ID técnico],L111,tblDisponibilidad[Fecha],B111,tblDisponibilidad[Turno],C111,tblDisponibilidad[Estado de disponibilidad],"Disponible")&gt;0,"Sí","No"))</f>
        <v/>
      </c>
      <c r="P111" s="15">
        <f>IF(L111="","",IF(N111=H111,"Sí","No"))</f>
        <v/>
      </c>
      <c r="Q111" s="15">
        <f>IF(L111="","",IF(AND(IF(I111="",TRUE,IFERROR(INDEX(tblEquipo[[Cámara]:[Producción]],MATCH(L111,tblEquipo[ID técnico],0),MATCH(I111,tblEquipo[[#Headers],[Cámara]:[Producción]],0))="Sí",FALSE)),IF(J111="",TRUE,IFERROR(INDEX(tblEquipo[[Cámara]:[Producción]],MATCH(L111,tblEquipo[ID técnico],0),MATCH(J111,tblEquipo[[#Headers],[Cámara]:[Producción]],0))="Sí",FALSE))),"Sí","No"))</f>
        <v/>
      </c>
      <c r="R111" s="15">
        <f>IF(L111="","",IF(COUNTIFS(tblCobertura[ID técnico asignado],L111,tblCobertura[Fecha],B111,tblCobertura[Turno],C111)&gt;1,"Conflicto","Sin conflicto"))</f>
        <v/>
      </c>
      <c r="S111" s="15">
        <f>IF(L111="","",IFERROR(IF(COUNTIF(tblCobertura[ID técnico asignado],L111)&gt;INDEX(tblEquipo[Máximo de turnos del proyecto],MATCH(L111,tblEquipo[ID técnico],0)),"Superado","Correcto"),"Sin límite"))</f>
        <v/>
      </c>
      <c r="T111" s="15">
        <f>IF(A111="","",IF(B111="","Falta fecha",IF(OR(Resumen!$C$4="",Resumen!$C$5=""),"Revisar fechas del proyecto",IF(OR(B111&lt;Resumen!$C$4,B111&gt;Resumen!$C$5),"Fuera del proyecto","Correcta"))))</f>
        <v/>
      </c>
      <c r="U111" s="15">
        <f>IF(A111="","",IF(COUNTA(B111,C111,D111,E111,F111,G111,H111,K111)&lt;8,"Incompleta",IF(E111=D111,"Revisar horario","Completa")))</f>
        <v/>
      </c>
      <c r="V111" s="15">
        <f>IF(A111="","",IF(U111&lt;&gt;"Completa","Revisar",IF(T111&lt;&gt;"Correcta","Revisar",IF(L111="","Sin asignar",IF(AND(O111="Sí",P111="Sí",Q111="Sí",R111="Sin conflicto",OR(S111="Correcto",S111="Sin límite")),"Cubierto","Revisar")))))</f>
        <v/>
      </c>
      <c r="W111" s="12" t="n"/>
    </row>
    <row r="112">
      <c r="A112" s="12" t="n"/>
      <c r="B112" s="25" t="n"/>
      <c r="C112" s="12" t="n"/>
      <c r="D112" s="26" t="n"/>
      <c r="E112" s="26" t="n"/>
      <c r="F112" s="12" t="n"/>
      <c r="G112" s="12" t="n"/>
      <c r="H112" s="12" t="n"/>
      <c r="I112" s="12" t="n"/>
      <c r="J112" s="12" t="n"/>
      <c r="K112" s="12" t="n"/>
      <c r="L112" s="12" t="n"/>
      <c r="M112" s="15">
        <f>IF(L112="","",IFERROR(INDEX(tblEquipo[Nombre profesional],MATCH(L112,tblEquipo[ID técnico],0)),"ID no encontrado"))</f>
        <v/>
      </c>
      <c r="N112" s="15">
        <f>IF(L112="","",IFERROR(INDEX(tblEquipo[Perfil principal],MATCH(L112,tblEquipo[ID técnico],0)),""))</f>
        <v/>
      </c>
      <c r="O112" s="15">
        <f>IF(OR(A112="",B112="",C112="",L112=""),"",IF(COUNTIFS(tblDisponibilidad[ID técnico],L112,tblDisponibilidad[Fecha],B112,tblDisponibilidad[Turno],C112,tblDisponibilidad[Estado de disponibilidad],"Disponible")&gt;0,"Sí","No"))</f>
        <v/>
      </c>
      <c r="P112" s="15">
        <f>IF(L112="","",IF(N112=H112,"Sí","No"))</f>
        <v/>
      </c>
      <c r="Q112" s="15">
        <f>IF(L112="","",IF(AND(IF(I112="",TRUE,IFERROR(INDEX(tblEquipo[[Cámara]:[Producción]],MATCH(L112,tblEquipo[ID técnico],0),MATCH(I112,tblEquipo[[#Headers],[Cámara]:[Producción]],0))="Sí",FALSE)),IF(J112="",TRUE,IFERROR(INDEX(tblEquipo[[Cámara]:[Producción]],MATCH(L112,tblEquipo[ID técnico],0),MATCH(J112,tblEquipo[[#Headers],[Cámara]:[Producción]],0))="Sí",FALSE))),"Sí","No"))</f>
        <v/>
      </c>
      <c r="R112" s="15">
        <f>IF(L112="","",IF(COUNTIFS(tblCobertura[ID técnico asignado],L112,tblCobertura[Fecha],B112,tblCobertura[Turno],C112)&gt;1,"Conflicto","Sin conflicto"))</f>
        <v/>
      </c>
      <c r="S112" s="15">
        <f>IF(L112="","",IFERROR(IF(COUNTIF(tblCobertura[ID técnico asignado],L112)&gt;INDEX(tblEquipo[Máximo de turnos del proyecto],MATCH(L112,tblEquipo[ID técnico],0)),"Superado","Correcto"),"Sin límite"))</f>
        <v/>
      </c>
      <c r="T112" s="15">
        <f>IF(A112="","",IF(B112="","Falta fecha",IF(OR(Resumen!$C$4="",Resumen!$C$5=""),"Revisar fechas del proyecto",IF(OR(B112&lt;Resumen!$C$4,B112&gt;Resumen!$C$5),"Fuera del proyecto","Correcta"))))</f>
        <v/>
      </c>
      <c r="U112" s="15">
        <f>IF(A112="","",IF(COUNTA(B112,C112,D112,E112,F112,G112,H112,K112)&lt;8,"Incompleta",IF(E112=D112,"Revisar horario","Completa")))</f>
        <v/>
      </c>
      <c r="V112" s="15">
        <f>IF(A112="","",IF(U112&lt;&gt;"Completa","Revisar",IF(T112&lt;&gt;"Correcta","Revisar",IF(L112="","Sin asignar",IF(AND(O112="Sí",P112="Sí",Q112="Sí",R112="Sin conflicto",OR(S112="Correcto",S112="Sin límite")),"Cubierto","Revisar")))))</f>
        <v/>
      </c>
      <c r="W112" s="12" t="n"/>
    </row>
    <row r="113">
      <c r="A113" s="12" t="n"/>
      <c r="B113" s="25" t="n"/>
      <c r="C113" s="12" t="n"/>
      <c r="D113" s="26" t="n"/>
      <c r="E113" s="26" t="n"/>
      <c r="F113" s="12" t="n"/>
      <c r="G113" s="12" t="n"/>
      <c r="H113" s="12" t="n"/>
      <c r="I113" s="12" t="n"/>
      <c r="J113" s="12" t="n"/>
      <c r="K113" s="12" t="n"/>
      <c r="L113" s="12" t="n"/>
      <c r="M113" s="15">
        <f>IF(L113="","",IFERROR(INDEX(tblEquipo[Nombre profesional],MATCH(L113,tblEquipo[ID técnico],0)),"ID no encontrado"))</f>
        <v/>
      </c>
      <c r="N113" s="15">
        <f>IF(L113="","",IFERROR(INDEX(tblEquipo[Perfil principal],MATCH(L113,tblEquipo[ID técnico],0)),""))</f>
        <v/>
      </c>
      <c r="O113" s="15">
        <f>IF(OR(A113="",B113="",C113="",L113=""),"",IF(COUNTIFS(tblDisponibilidad[ID técnico],L113,tblDisponibilidad[Fecha],B113,tblDisponibilidad[Turno],C113,tblDisponibilidad[Estado de disponibilidad],"Disponible")&gt;0,"Sí","No"))</f>
        <v/>
      </c>
      <c r="P113" s="15">
        <f>IF(L113="","",IF(N113=H113,"Sí","No"))</f>
        <v/>
      </c>
      <c r="Q113" s="15">
        <f>IF(L113="","",IF(AND(IF(I113="",TRUE,IFERROR(INDEX(tblEquipo[[Cámara]:[Producción]],MATCH(L113,tblEquipo[ID técnico],0),MATCH(I113,tblEquipo[[#Headers],[Cámara]:[Producción]],0))="Sí",FALSE)),IF(J113="",TRUE,IFERROR(INDEX(tblEquipo[[Cámara]:[Producción]],MATCH(L113,tblEquipo[ID técnico],0),MATCH(J113,tblEquipo[[#Headers],[Cámara]:[Producción]],0))="Sí",FALSE))),"Sí","No"))</f>
        <v/>
      </c>
      <c r="R113" s="15">
        <f>IF(L113="","",IF(COUNTIFS(tblCobertura[ID técnico asignado],L113,tblCobertura[Fecha],B113,tblCobertura[Turno],C113)&gt;1,"Conflicto","Sin conflicto"))</f>
        <v/>
      </c>
      <c r="S113" s="15">
        <f>IF(L113="","",IFERROR(IF(COUNTIF(tblCobertura[ID técnico asignado],L113)&gt;INDEX(tblEquipo[Máximo de turnos del proyecto],MATCH(L113,tblEquipo[ID técnico],0)),"Superado","Correcto"),"Sin límite"))</f>
        <v/>
      </c>
      <c r="T113" s="15">
        <f>IF(A113="","",IF(B113="","Falta fecha",IF(OR(Resumen!$C$4="",Resumen!$C$5=""),"Revisar fechas del proyecto",IF(OR(B113&lt;Resumen!$C$4,B113&gt;Resumen!$C$5),"Fuera del proyecto","Correcta"))))</f>
        <v/>
      </c>
      <c r="U113" s="15">
        <f>IF(A113="","",IF(COUNTA(B113,C113,D113,E113,F113,G113,H113,K113)&lt;8,"Incompleta",IF(E113=D113,"Revisar horario","Completa")))</f>
        <v/>
      </c>
      <c r="V113" s="15">
        <f>IF(A113="","",IF(U113&lt;&gt;"Completa","Revisar",IF(T113&lt;&gt;"Correcta","Revisar",IF(L113="","Sin asignar",IF(AND(O113="Sí",P113="Sí",Q113="Sí",R113="Sin conflicto",OR(S113="Correcto",S113="Sin límite")),"Cubierto","Revisar")))))</f>
        <v/>
      </c>
      <c r="W113" s="12" t="n"/>
    </row>
    <row r="114">
      <c r="A114" s="12" t="n"/>
      <c r="B114" s="25" t="n"/>
      <c r="C114" s="12" t="n"/>
      <c r="D114" s="26" t="n"/>
      <c r="E114" s="26" t="n"/>
      <c r="F114" s="12" t="n"/>
      <c r="G114" s="12" t="n"/>
      <c r="H114" s="12" t="n"/>
      <c r="I114" s="12" t="n"/>
      <c r="J114" s="12" t="n"/>
      <c r="K114" s="12" t="n"/>
      <c r="L114" s="12" t="n"/>
      <c r="M114" s="15">
        <f>IF(L114="","",IFERROR(INDEX(tblEquipo[Nombre profesional],MATCH(L114,tblEquipo[ID técnico],0)),"ID no encontrado"))</f>
        <v/>
      </c>
      <c r="N114" s="15">
        <f>IF(L114="","",IFERROR(INDEX(tblEquipo[Perfil principal],MATCH(L114,tblEquipo[ID técnico],0)),""))</f>
        <v/>
      </c>
      <c r="O114" s="15">
        <f>IF(OR(A114="",B114="",C114="",L114=""),"",IF(COUNTIFS(tblDisponibilidad[ID técnico],L114,tblDisponibilidad[Fecha],B114,tblDisponibilidad[Turno],C114,tblDisponibilidad[Estado de disponibilidad],"Disponible")&gt;0,"Sí","No"))</f>
        <v/>
      </c>
      <c r="P114" s="15">
        <f>IF(L114="","",IF(N114=H114,"Sí","No"))</f>
        <v/>
      </c>
      <c r="Q114" s="15">
        <f>IF(L114="","",IF(AND(IF(I114="",TRUE,IFERROR(INDEX(tblEquipo[[Cámara]:[Producción]],MATCH(L114,tblEquipo[ID técnico],0),MATCH(I114,tblEquipo[[#Headers],[Cámara]:[Producción]],0))="Sí",FALSE)),IF(J114="",TRUE,IFERROR(INDEX(tblEquipo[[Cámara]:[Producción]],MATCH(L114,tblEquipo[ID técnico],0),MATCH(J114,tblEquipo[[#Headers],[Cámara]:[Producción]],0))="Sí",FALSE))),"Sí","No"))</f>
        <v/>
      </c>
      <c r="R114" s="15">
        <f>IF(L114="","",IF(COUNTIFS(tblCobertura[ID técnico asignado],L114,tblCobertura[Fecha],B114,tblCobertura[Turno],C114)&gt;1,"Conflicto","Sin conflicto"))</f>
        <v/>
      </c>
      <c r="S114" s="15">
        <f>IF(L114="","",IFERROR(IF(COUNTIF(tblCobertura[ID técnico asignado],L114)&gt;INDEX(tblEquipo[Máximo de turnos del proyecto],MATCH(L114,tblEquipo[ID técnico],0)),"Superado","Correcto"),"Sin límite"))</f>
        <v/>
      </c>
      <c r="T114" s="15">
        <f>IF(A114="","",IF(B114="","Falta fecha",IF(OR(Resumen!$C$4="",Resumen!$C$5=""),"Revisar fechas del proyecto",IF(OR(B114&lt;Resumen!$C$4,B114&gt;Resumen!$C$5),"Fuera del proyecto","Correcta"))))</f>
        <v/>
      </c>
      <c r="U114" s="15">
        <f>IF(A114="","",IF(COUNTA(B114,C114,D114,E114,F114,G114,H114,K114)&lt;8,"Incompleta",IF(E114=D114,"Revisar horario","Completa")))</f>
        <v/>
      </c>
      <c r="V114" s="15">
        <f>IF(A114="","",IF(U114&lt;&gt;"Completa","Revisar",IF(T114&lt;&gt;"Correcta","Revisar",IF(L114="","Sin asignar",IF(AND(O114="Sí",P114="Sí",Q114="Sí",R114="Sin conflicto",OR(S114="Correcto",S114="Sin límite")),"Cubierto","Revisar")))))</f>
        <v/>
      </c>
      <c r="W114" s="12" t="n"/>
    </row>
    <row r="115">
      <c r="A115" s="12" t="n"/>
      <c r="B115" s="25" t="n"/>
      <c r="C115" s="12" t="n"/>
      <c r="D115" s="26" t="n"/>
      <c r="E115" s="26" t="n"/>
      <c r="F115" s="12" t="n"/>
      <c r="G115" s="12" t="n"/>
      <c r="H115" s="12" t="n"/>
      <c r="I115" s="12" t="n"/>
      <c r="J115" s="12" t="n"/>
      <c r="K115" s="12" t="n"/>
      <c r="L115" s="12" t="n"/>
      <c r="M115" s="15">
        <f>IF(L115="","",IFERROR(INDEX(tblEquipo[Nombre profesional],MATCH(L115,tblEquipo[ID técnico],0)),"ID no encontrado"))</f>
        <v/>
      </c>
      <c r="N115" s="15">
        <f>IF(L115="","",IFERROR(INDEX(tblEquipo[Perfil principal],MATCH(L115,tblEquipo[ID técnico],0)),""))</f>
        <v/>
      </c>
      <c r="O115" s="15">
        <f>IF(OR(A115="",B115="",C115="",L115=""),"",IF(COUNTIFS(tblDisponibilidad[ID técnico],L115,tblDisponibilidad[Fecha],B115,tblDisponibilidad[Turno],C115,tblDisponibilidad[Estado de disponibilidad],"Disponible")&gt;0,"Sí","No"))</f>
        <v/>
      </c>
      <c r="P115" s="15">
        <f>IF(L115="","",IF(N115=H115,"Sí","No"))</f>
        <v/>
      </c>
      <c r="Q115" s="15">
        <f>IF(L115="","",IF(AND(IF(I115="",TRUE,IFERROR(INDEX(tblEquipo[[Cámara]:[Producción]],MATCH(L115,tblEquipo[ID técnico],0),MATCH(I115,tblEquipo[[#Headers],[Cámara]:[Producción]],0))="Sí",FALSE)),IF(J115="",TRUE,IFERROR(INDEX(tblEquipo[[Cámara]:[Producción]],MATCH(L115,tblEquipo[ID técnico],0),MATCH(J115,tblEquipo[[#Headers],[Cámara]:[Producción]],0))="Sí",FALSE))),"Sí","No"))</f>
        <v/>
      </c>
      <c r="R115" s="15">
        <f>IF(L115="","",IF(COUNTIFS(tblCobertura[ID técnico asignado],L115,tblCobertura[Fecha],B115,tblCobertura[Turno],C115)&gt;1,"Conflicto","Sin conflicto"))</f>
        <v/>
      </c>
      <c r="S115" s="15">
        <f>IF(L115="","",IFERROR(IF(COUNTIF(tblCobertura[ID técnico asignado],L115)&gt;INDEX(tblEquipo[Máximo de turnos del proyecto],MATCH(L115,tblEquipo[ID técnico],0)),"Superado","Correcto"),"Sin límite"))</f>
        <v/>
      </c>
      <c r="T115" s="15">
        <f>IF(A115="","",IF(B115="","Falta fecha",IF(OR(Resumen!$C$4="",Resumen!$C$5=""),"Revisar fechas del proyecto",IF(OR(B115&lt;Resumen!$C$4,B115&gt;Resumen!$C$5),"Fuera del proyecto","Correcta"))))</f>
        <v/>
      </c>
      <c r="U115" s="15">
        <f>IF(A115="","",IF(COUNTA(B115,C115,D115,E115,F115,G115,H115,K115)&lt;8,"Incompleta",IF(E115=D115,"Revisar horario","Completa")))</f>
        <v/>
      </c>
      <c r="V115" s="15">
        <f>IF(A115="","",IF(U115&lt;&gt;"Completa","Revisar",IF(T115&lt;&gt;"Correcta","Revisar",IF(L115="","Sin asignar",IF(AND(O115="Sí",P115="Sí",Q115="Sí",R115="Sin conflicto",OR(S115="Correcto",S115="Sin límite")),"Cubierto","Revisar")))))</f>
        <v/>
      </c>
      <c r="W115" s="12" t="n"/>
    </row>
    <row r="116">
      <c r="A116" s="12" t="n"/>
      <c r="B116" s="25" t="n"/>
      <c r="C116" s="12" t="n"/>
      <c r="D116" s="26" t="n"/>
      <c r="E116" s="26" t="n"/>
      <c r="F116" s="12" t="n"/>
      <c r="G116" s="12" t="n"/>
      <c r="H116" s="12" t="n"/>
      <c r="I116" s="12" t="n"/>
      <c r="J116" s="12" t="n"/>
      <c r="K116" s="12" t="n"/>
      <c r="L116" s="12" t="n"/>
      <c r="M116" s="15">
        <f>IF(L116="","",IFERROR(INDEX(tblEquipo[Nombre profesional],MATCH(L116,tblEquipo[ID técnico],0)),"ID no encontrado"))</f>
        <v/>
      </c>
      <c r="N116" s="15">
        <f>IF(L116="","",IFERROR(INDEX(tblEquipo[Perfil principal],MATCH(L116,tblEquipo[ID técnico],0)),""))</f>
        <v/>
      </c>
      <c r="O116" s="15">
        <f>IF(OR(A116="",B116="",C116="",L116=""),"",IF(COUNTIFS(tblDisponibilidad[ID técnico],L116,tblDisponibilidad[Fecha],B116,tblDisponibilidad[Turno],C116,tblDisponibilidad[Estado de disponibilidad],"Disponible")&gt;0,"Sí","No"))</f>
        <v/>
      </c>
      <c r="P116" s="15">
        <f>IF(L116="","",IF(N116=H116,"Sí","No"))</f>
        <v/>
      </c>
      <c r="Q116" s="15">
        <f>IF(L116="","",IF(AND(IF(I116="",TRUE,IFERROR(INDEX(tblEquipo[[Cámara]:[Producción]],MATCH(L116,tblEquipo[ID técnico],0),MATCH(I116,tblEquipo[[#Headers],[Cámara]:[Producción]],0))="Sí",FALSE)),IF(J116="",TRUE,IFERROR(INDEX(tblEquipo[[Cámara]:[Producción]],MATCH(L116,tblEquipo[ID técnico],0),MATCH(J116,tblEquipo[[#Headers],[Cámara]:[Producción]],0))="Sí",FALSE))),"Sí","No"))</f>
        <v/>
      </c>
      <c r="R116" s="15">
        <f>IF(L116="","",IF(COUNTIFS(tblCobertura[ID técnico asignado],L116,tblCobertura[Fecha],B116,tblCobertura[Turno],C116)&gt;1,"Conflicto","Sin conflicto"))</f>
        <v/>
      </c>
      <c r="S116" s="15">
        <f>IF(L116="","",IFERROR(IF(COUNTIF(tblCobertura[ID técnico asignado],L116)&gt;INDEX(tblEquipo[Máximo de turnos del proyecto],MATCH(L116,tblEquipo[ID técnico],0)),"Superado","Correcto"),"Sin límite"))</f>
        <v/>
      </c>
      <c r="T116" s="15">
        <f>IF(A116="","",IF(B116="","Falta fecha",IF(OR(Resumen!$C$4="",Resumen!$C$5=""),"Revisar fechas del proyecto",IF(OR(B116&lt;Resumen!$C$4,B116&gt;Resumen!$C$5),"Fuera del proyecto","Correcta"))))</f>
        <v/>
      </c>
      <c r="U116" s="15">
        <f>IF(A116="","",IF(COUNTA(B116,C116,D116,E116,F116,G116,H116,K116)&lt;8,"Incompleta",IF(E116=D116,"Revisar horario","Completa")))</f>
        <v/>
      </c>
      <c r="V116" s="15">
        <f>IF(A116="","",IF(U116&lt;&gt;"Completa","Revisar",IF(T116&lt;&gt;"Correcta","Revisar",IF(L116="","Sin asignar",IF(AND(O116="Sí",P116="Sí",Q116="Sí",R116="Sin conflicto",OR(S116="Correcto",S116="Sin límite")),"Cubierto","Revisar")))))</f>
        <v/>
      </c>
      <c r="W116" s="12" t="n"/>
    </row>
    <row r="117">
      <c r="A117" s="12" t="n"/>
      <c r="B117" s="25" t="n"/>
      <c r="C117" s="12" t="n"/>
      <c r="D117" s="26" t="n"/>
      <c r="E117" s="26" t="n"/>
      <c r="F117" s="12" t="n"/>
      <c r="G117" s="12" t="n"/>
      <c r="H117" s="12" t="n"/>
      <c r="I117" s="12" t="n"/>
      <c r="J117" s="12" t="n"/>
      <c r="K117" s="12" t="n"/>
      <c r="L117" s="12" t="n"/>
      <c r="M117" s="15">
        <f>IF(L117="","",IFERROR(INDEX(tblEquipo[Nombre profesional],MATCH(L117,tblEquipo[ID técnico],0)),"ID no encontrado"))</f>
        <v/>
      </c>
      <c r="N117" s="15">
        <f>IF(L117="","",IFERROR(INDEX(tblEquipo[Perfil principal],MATCH(L117,tblEquipo[ID técnico],0)),""))</f>
        <v/>
      </c>
      <c r="O117" s="15">
        <f>IF(OR(A117="",B117="",C117="",L117=""),"",IF(COUNTIFS(tblDisponibilidad[ID técnico],L117,tblDisponibilidad[Fecha],B117,tblDisponibilidad[Turno],C117,tblDisponibilidad[Estado de disponibilidad],"Disponible")&gt;0,"Sí","No"))</f>
        <v/>
      </c>
      <c r="P117" s="15">
        <f>IF(L117="","",IF(N117=H117,"Sí","No"))</f>
        <v/>
      </c>
      <c r="Q117" s="15">
        <f>IF(L117="","",IF(AND(IF(I117="",TRUE,IFERROR(INDEX(tblEquipo[[Cámara]:[Producción]],MATCH(L117,tblEquipo[ID técnico],0),MATCH(I117,tblEquipo[[#Headers],[Cámara]:[Producción]],0))="Sí",FALSE)),IF(J117="",TRUE,IFERROR(INDEX(tblEquipo[[Cámara]:[Producción]],MATCH(L117,tblEquipo[ID técnico],0),MATCH(J117,tblEquipo[[#Headers],[Cámara]:[Producción]],0))="Sí",FALSE))),"Sí","No"))</f>
        <v/>
      </c>
      <c r="R117" s="15">
        <f>IF(L117="","",IF(COUNTIFS(tblCobertura[ID técnico asignado],L117,tblCobertura[Fecha],B117,tblCobertura[Turno],C117)&gt;1,"Conflicto","Sin conflicto"))</f>
        <v/>
      </c>
      <c r="S117" s="15">
        <f>IF(L117="","",IFERROR(IF(COUNTIF(tblCobertura[ID técnico asignado],L117)&gt;INDEX(tblEquipo[Máximo de turnos del proyecto],MATCH(L117,tblEquipo[ID técnico],0)),"Superado","Correcto"),"Sin límite"))</f>
        <v/>
      </c>
      <c r="T117" s="15">
        <f>IF(A117="","",IF(B117="","Falta fecha",IF(OR(Resumen!$C$4="",Resumen!$C$5=""),"Revisar fechas del proyecto",IF(OR(B117&lt;Resumen!$C$4,B117&gt;Resumen!$C$5),"Fuera del proyecto","Correcta"))))</f>
        <v/>
      </c>
      <c r="U117" s="15">
        <f>IF(A117="","",IF(COUNTA(B117,C117,D117,E117,F117,G117,H117,K117)&lt;8,"Incompleta",IF(E117=D117,"Revisar horario","Completa")))</f>
        <v/>
      </c>
      <c r="V117" s="15">
        <f>IF(A117="","",IF(U117&lt;&gt;"Completa","Revisar",IF(T117&lt;&gt;"Correcta","Revisar",IF(L117="","Sin asignar",IF(AND(O117="Sí",P117="Sí",Q117="Sí",R117="Sin conflicto",OR(S117="Correcto",S117="Sin límite")),"Cubierto","Revisar")))))</f>
        <v/>
      </c>
      <c r="W117" s="12" t="n"/>
    </row>
    <row r="118">
      <c r="A118" s="12" t="n"/>
      <c r="B118" s="25" t="n"/>
      <c r="C118" s="12" t="n"/>
      <c r="D118" s="26" t="n"/>
      <c r="E118" s="26" t="n"/>
      <c r="F118" s="12" t="n"/>
      <c r="G118" s="12" t="n"/>
      <c r="H118" s="12" t="n"/>
      <c r="I118" s="12" t="n"/>
      <c r="J118" s="12" t="n"/>
      <c r="K118" s="12" t="n"/>
      <c r="L118" s="12" t="n"/>
      <c r="M118" s="15">
        <f>IF(L118="","",IFERROR(INDEX(tblEquipo[Nombre profesional],MATCH(L118,tblEquipo[ID técnico],0)),"ID no encontrado"))</f>
        <v/>
      </c>
      <c r="N118" s="15">
        <f>IF(L118="","",IFERROR(INDEX(tblEquipo[Perfil principal],MATCH(L118,tblEquipo[ID técnico],0)),""))</f>
        <v/>
      </c>
      <c r="O118" s="15">
        <f>IF(OR(A118="",B118="",C118="",L118=""),"",IF(COUNTIFS(tblDisponibilidad[ID técnico],L118,tblDisponibilidad[Fecha],B118,tblDisponibilidad[Turno],C118,tblDisponibilidad[Estado de disponibilidad],"Disponible")&gt;0,"Sí","No"))</f>
        <v/>
      </c>
      <c r="P118" s="15">
        <f>IF(L118="","",IF(N118=H118,"Sí","No"))</f>
        <v/>
      </c>
      <c r="Q118" s="15">
        <f>IF(L118="","",IF(AND(IF(I118="",TRUE,IFERROR(INDEX(tblEquipo[[Cámara]:[Producción]],MATCH(L118,tblEquipo[ID técnico],0),MATCH(I118,tblEquipo[[#Headers],[Cámara]:[Producción]],0))="Sí",FALSE)),IF(J118="",TRUE,IFERROR(INDEX(tblEquipo[[Cámara]:[Producción]],MATCH(L118,tblEquipo[ID técnico],0),MATCH(J118,tblEquipo[[#Headers],[Cámara]:[Producción]],0))="Sí",FALSE))),"Sí","No"))</f>
        <v/>
      </c>
      <c r="R118" s="15">
        <f>IF(L118="","",IF(COUNTIFS(tblCobertura[ID técnico asignado],L118,tblCobertura[Fecha],B118,tblCobertura[Turno],C118)&gt;1,"Conflicto","Sin conflicto"))</f>
        <v/>
      </c>
      <c r="S118" s="15">
        <f>IF(L118="","",IFERROR(IF(COUNTIF(tblCobertura[ID técnico asignado],L118)&gt;INDEX(tblEquipo[Máximo de turnos del proyecto],MATCH(L118,tblEquipo[ID técnico],0)),"Superado","Correcto"),"Sin límite"))</f>
        <v/>
      </c>
      <c r="T118" s="15">
        <f>IF(A118="","",IF(B118="","Falta fecha",IF(OR(Resumen!$C$4="",Resumen!$C$5=""),"Revisar fechas del proyecto",IF(OR(B118&lt;Resumen!$C$4,B118&gt;Resumen!$C$5),"Fuera del proyecto","Correcta"))))</f>
        <v/>
      </c>
      <c r="U118" s="15">
        <f>IF(A118="","",IF(COUNTA(B118,C118,D118,E118,F118,G118,H118,K118)&lt;8,"Incompleta",IF(E118=D118,"Revisar horario","Completa")))</f>
        <v/>
      </c>
      <c r="V118" s="15">
        <f>IF(A118="","",IF(U118&lt;&gt;"Completa","Revisar",IF(T118&lt;&gt;"Correcta","Revisar",IF(L118="","Sin asignar",IF(AND(O118="Sí",P118="Sí",Q118="Sí",R118="Sin conflicto",OR(S118="Correcto",S118="Sin límite")),"Cubierto","Revisar")))))</f>
        <v/>
      </c>
      <c r="W118" s="12" t="n"/>
    </row>
    <row r="119">
      <c r="A119" s="12" t="n"/>
      <c r="B119" s="25" t="n"/>
      <c r="C119" s="12" t="n"/>
      <c r="D119" s="26" t="n"/>
      <c r="E119" s="26" t="n"/>
      <c r="F119" s="12" t="n"/>
      <c r="G119" s="12" t="n"/>
      <c r="H119" s="12" t="n"/>
      <c r="I119" s="12" t="n"/>
      <c r="J119" s="12" t="n"/>
      <c r="K119" s="12" t="n"/>
      <c r="L119" s="12" t="n"/>
      <c r="M119" s="15">
        <f>IF(L119="","",IFERROR(INDEX(tblEquipo[Nombre profesional],MATCH(L119,tblEquipo[ID técnico],0)),"ID no encontrado"))</f>
        <v/>
      </c>
      <c r="N119" s="15">
        <f>IF(L119="","",IFERROR(INDEX(tblEquipo[Perfil principal],MATCH(L119,tblEquipo[ID técnico],0)),""))</f>
        <v/>
      </c>
      <c r="O119" s="15">
        <f>IF(OR(A119="",B119="",C119="",L119=""),"",IF(COUNTIFS(tblDisponibilidad[ID técnico],L119,tblDisponibilidad[Fecha],B119,tblDisponibilidad[Turno],C119,tblDisponibilidad[Estado de disponibilidad],"Disponible")&gt;0,"Sí","No"))</f>
        <v/>
      </c>
      <c r="P119" s="15">
        <f>IF(L119="","",IF(N119=H119,"Sí","No"))</f>
        <v/>
      </c>
      <c r="Q119" s="15">
        <f>IF(L119="","",IF(AND(IF(I119="",TRUE,IFERROR(INDEX(tblEquipo[[Cámara]:[Producción]],MATCH(L119,tblEquipo[ID técnico],0),MATCH(I119,tblEquipo[[#Headers],[Cámara]:[Producción]],0))="Sí",FALSE)),IF(J119="",TRUE,IFERROR(INDEX(tblEquipo[[Cámara]:[Producción]],MATCH(L119,tblEquipo[ID técnico],0),MATCH(J119,tblEquipo[[#Headers],[Cámara]:[Producción]],0))="Sí",FALSE))),"Sí","No"))</f>
        <v/>
      </c>
      <c r="R119" s="15">
        <f>IF(L119="","",IF(COUNTIFS(tblCobertura[ID técnico asignado],L119,tblCobertura[Fecha],B119,tblCobertura[Turno],C119)&gt;1,"Conflicto","Sin conflicto"))</f>
        <v/>
      </c>
      <c r="S119" s="15">
        <f>IF(L119="","",IFERROR(IF(COUNTIF(tblCobertura[ID técnico asignado],L119)&gt;INDEX(tblEquipo[Máximo de turnos del proyecto],MATCH(L119,tblEquipo[ID técnico],0)),"Superado","Correcto"),"Sin límite"))</f>
        <v/>
      </c>
      <c r="T119" s="15">
        <f>IF(A119="","",IF(B119="","Falta fecha",IF(OR(Resumen!$C$4="",Resumen!$C$5=""),"Revisar fechas del proyecto",IF(OR(B119&lt;Resumen!$C$4,B119&gt;Resumen!$C$5),"Fuera del proyecto","Correcta"))))</f>
        <v/>
      </c>
      <c r="U119" s="15">
        <f>IF(A119="","",IF(COUNTA(B119,C119,D119,E119,F119,G119,H119,K119)&lt;8,"Incompleta",IF(E119=D119,"Revisar horario","Completa")))</f>
        <v/>
      </c>
      <c r="V119" s="15">
        <f>IF(A119="","",IF(U119&lt;&gt;"Completa","Revisar",IF(T119&lt;&gt;"Correcta","Revisar",IF(L119="","Sin asignar",IF(AND(O119="Sí",P119="Sí",Q119="Sí",R119="Sin conflicto",OR(S119="Correcto",S119="Sin límite")),"Cubierto","Revisar")))))</f>
        <v/>
      </c>
      <c r="W119" s="12" t="n"/>
    </row>
    <row r="120">
      <c r="A120" s="12" t="n"/>
      <c r="B120" s="25" t="n"/>
      <c r="C120" s="12" t="n"/>
      <c r="D120" s="26" t="n"/>
      <c r="E120" s="26" t="n"/>
      <c r="F120" s="12" t="n"/>
      <c r="G120" s="12" t="n"/>
      <c r="H120" s="12" t="n"/>
      <c r="I120" s="12" t="n"/>
      <c r="J120" s="12" t="n"/>
      <c r="K120" s="12" t="n"/>
      <c r="L120" s="12" t="n"/>
      <c r="M120" s="15">
        <f>IF(L120="","",IFERROR(INDEX(tblEquipo[Nombre profesional],MATCH(L120,tblEquipo[ID técnico],0)),"ID no encontrado"))</f>
        <v/>
      </c>
      <c r="N120" s="15">
        <f>IF(L120="","",IFERROR(INDEX(tblEquipo[Perfil principal],MATCH(L120,tblEquipo[ID técnico],0)),""))</f>
        <v/>
      </c>
      <c r="O120" s="15">
        <f>IF(OR(A120="",B120="",C120="",L120=""),"",IF(COUNTIFS(tblDisponibilidad[ID técnico],L120,tblDisponibilidad[Fecha],B120,tblDisponibilidad[Turno],C120,tblDisponibilidad[Estado de disponibilidad],"Disponible")&gt;0,"Sí","No"))</f>
        <v/>
      </c>
      <c r="P120" s="15">
        <f>IF(L120="","",IF(N120=H120,"Sí","No"))</f>
        <v/>
      </c>
      <c r="Q120" s="15">
        <f>IF(L120="","",IF(AND(IF(I120="",TRUE,IFERROR(INDEX(tblEquipo[[Cámara]:[Producción]],MATCH(L120,tblEquipo[ID técnico],0),MATCH(I120,tblEquipo[[#Headers],[Cámara]:[Producción]],0))="Sí",FALSE)),IF(J120="",TRUE,IFERROR(INDEX(tblEquipo[[Cámara]:[Producción]],MATCH(L120,tblEquipo[ID técnico],0),MATCH(J120,tblEquipo[[#Headers],[Cámara]:[Producción]],0))="Sí",FALSE))),"Sí","No"))</f>
        <v/>
      </c>
      <c r="R120" s="15">
        <f>IF(L120="","",IF(COUNTIFS(tblCobertura[ID técnico asignado],L120,tblCobertura[Fecha],B120,tblCobertura[Turno],C120)&gt;1,"Conflicto","Sin conflicto"))</f>
        <v/>
      </c>
      <c r="S120" s="15">
        <f>IF(L120="","",IFERROR(IF(COUNTIF(tblCobertura[ID técnico asignado],L120)&gt;INDEX(tblEquipo[Máximo de turnos del proyecto],MATCH(L120,tblEquipo[ID técnico],0)),"Superado","Correcto"),"Sin límite"))</f>
        <v/>
      </c>
      <c r="T120" s="15">
        <f>IF(A120="","",IF(B120="","Falta fecha",IF(OR(Resumen!$C$4="",Resumen!$C$5=""),"Revisar fechas del proyecto",IF(OR(B120&lt;Resumen!$C$4,B120&gt;Resumen!$C$5),"Fuera del proyecto","Correcta"))))</f>
        <v/>
      </c>
      <c r="U120" s="15">
        <f>IF(A120="","",IF(COUNTA(B120,C120,D120,E120,F120,G120,H120,K120)&lt;8,"Incompleta",IF(E120=D120,"Revisar horario","Completa")))</f>
        <v/>
      </c>
      <c r="V120" s="15">
        <f>IF(A120="","",IF(U120&lt;&gt;"Completa","Revisar",IF(T120&lt;&gt;"Correcta","Revisar",IF(L120="","Sin asignar",IF(AND(O120="Sí",P120="Sí",Q120="Sí",R120="Sin conflicto",OR(S120="Correcto",S120="Sin límite")),"Cubierto","Revisar")))))</f>
        <v/>
      </c>
      <c r="W120" s="12" t="n"/>
    </row>
    <row r="121">
      <c r="A121" s="12" t="n"/>
      <c r="B121" s="25" t="n"/>
      <c r="C121" s="12" t="n"/>
      <c r="D121" s="26" t="n"/>
      <c r="E121" s="26" t="n"/>
      <c r="F121" s="12" t="n"/>
      <c r="G121" s="12" t="n"/>
      <c r="H121" s="12" t="n"/>
      <c r="I121" s="12" t="n"/>
      <c r="J121" s="12" t="n"/>
      <c r="K121" s="12" t="n"/>
      <c r="L121" s="12" t="n"/>
      <c r="M121" s="15">
        <f>IF(L121="","",IFERROR(INDEX(tblEquipo[Nombre profesional],MATCH(L121,tblEquipo[ID técnico],0)),"ID no encontrado"))</f>
        <v/>
      </c>
      <c r="N121" s="15">
        <f>IF(L121="","",IFERROR(INDEX(tblEquipo[Perfil principal],MATCH(L121,tblEquipo[ID técnico],0)),""))</f>
        <v/>
      </c>
      <c r="O121" s="15">
        <f>IF(OR(A121="",B121="",C121="",L121=""),"",IF(COUNTIFS(tblDisponibilidad[ID técnico],L121,tblDisponibilidad[Fecha],B121,tblDisponibilidad[Turno],C121,tblDisponibilidad[Estado de disponibilidad],"Disponible")&gt;0,"Sí","No"))</f>
        <v/>
      </c>
      <c r="P121" s="15">
        <f>IF(L121="","",IF(N121=H121,"Sí","No"))</f>
        <v/>
      </c>
      <c r="Q121" s="15">
        <f>IF(L121="","",IF(AND(IF(I121="",TRUE,IFERROR(INDEX(tblEquipo[[Cámara]:[Producción]],MATCH(L121,tblEquipo[ID técnico],0),MATCH(I121,tblEquipo[[#Headers],[Cámara]:[Producción]],0))="Sí",FALSE)),IF(J121="",TRUE,IFERROR(INDEX(tblEquipo[[Cámara]:[Producción]],MATCH(L121,tblEquipo[ID técnico],0),MATCH(J121,tblEquipo[[#Headers],[Cámara]:[Producción]],0))="Sí",FALSE))),"Sí","No"))</f>
        <v/>
      </c>
      <c r="R121" s="15">
        <f>IF(L121="","",IF(COUNTIFS(tblCobertura[ID técnico asignado],L121,tblCobertura[Fecha],B121,tblCobertura[Turno],C121)&gt;1,"Conflicto","Sin conflicto"))</f>
        <v/>
      </c>
      <c r="S121" s="15">
        <f>IF(L121="","",IFERROR(IF(COUNTIF(tblCobertura[ID técnico asignado],L121)&gt;INDEX(tblEquipo[Máximo de turnos del proyecto],MATCH(L121,tblEquipo[ID técnico],0)),"Superado","Correcto"),"Sin límite"))</f>
        <v/>
      </c>
      <c r="T121" s="15">
        <f>IF(A121="","",IF(B121="","Falta fecha",IF(OR(Resumen!$C$4="",Resumen!$C$5=""),"Revisar fechas del proyecto",IF(OR(B121&lt;Resumen!$C$4,B121&gt;Resumen!$C$5),"Fuera del proyecto","Correcta"))))</f>
        <v/>
      </c>
      <c r="U121" s="15">
        <f>IF(A121="","",IF(COUNTA(B121,C121,D121,E121,F121,G121,H121,K121)&lt;8,"Incompleta",IF(E121=D121,"Revisar horario","Completa")))</f>
        <v/>
      </c>
      <c r="V121" s="15">
        <f>IF(A121="","",IF(U121&lt;&gt;"Completa","Revisar",IF(T121&lt;&gt;"Correcta","Revisar",IF(L121="","Sin asignar",IF(AND(O121="Sí",P121="Sí",Q121="Sí",R121="Sin conflicto",OR(S121="Correcto",S121="Sin límite")),"Cubierto","Revisar")))))</f>
        <v/>
      </c>
      <c r="W121" s="12" t="n"/>
    </row>
    <row r="122">
      <c r="A122" s="12" t="n"/>
      <c r="B122" s="25" t="n"/>
      <c r="C122" s="12" t="n"/>
      <c r="D122" s="26" t="n"/>
      <c r="E122" s="26" t="n"/>
      <c r="F122" s="12" t="n"/>
      <c r="G122" s="12" t="n"/>
      <c r="H122" s="12" t="n"/>
      <c r="I122" s="12" t="n"/>
      <c r="J122" s="12" t="n"/>
      <c r="K122" s="12" t="n"/>
      <c r="L122" s="12" t="n"/>
      <c r="M122" s="15">
        <f>IF(L122="","",IFERROR(INDEX(tblEquipo[Nombre profesional],MATCH(L122,tblEquipo[ID técnico],0)),"ID no encontrado"))</f>
        <v/>
      </c>
      <c r="N122" s="15">
        <f>IF(L122="","",IFERROR(INDEX(tblEquipo[Perfil principal],MATCH(L122,tblEquipo[ID técnico],0)),""))</f>
        <v/>
      </c>
      <c r="O122" s="15">
        <f>IF(OR(A122="",B122="",C122="",L122=""),"",IF(COUNTIFS(tblDisponibilidad[ID técnico],L122,tblDisponibilidad[Fecha],B122,tblDisponibilidad[Turno],C122,tblDisponibilidad[Estado de disponibilidad],"Disponible")&gt;0,"Sí","No"))</f>
        <v/>
      </c>
      <c r="P122" s="15">
        <f>IF(L122="","",IF(N122=H122,"Sí","No"))</f>
        <v/>
      </c>
      <c r="Q122" s="15">
        <f>IF(L122="","",IF(AND(IF(I122="",TRUE,IFERROR(INDEX(tblEquipo[[Cámara]:[Producción]],MATCH(L122,tblEquipo[ID técnico],0),MATCH(I122,tblEquipo[[#Headers],[Cámara]:[Producción]],0))="Sí",FALSE)),IF(J122="",TRUE,IFERROR(INDEX(tblEquipo[[Cámara]:[Producción]],MATCH(L122,tblEquipo[ID técnico],0),MATCH(J122,tblEquipo[[#Headers],[Cámara]:[Producción]],0))="Sí",FALSE))),"Sí","No"))</f>
        <v/>
      </c>
      <c r="R122" s="15">
        <f>IF(L122="","",IF(COUNTIFS(tblCobertura[ID técnico asignado],L122,tblCobertura[Fecha],B122,tblCobertura[Turno],C122)&gt;1,"Conflicto","Sin conflicto"))</f>
        <v/>
      </c>
      <c r="S122" s="15">
        <f>IF(L122="","",IFERROR(IF(COUNTIF(tblCobertura[ID técnico asignado],L122)&gt;INDEX(tblEquipo[Máximo de turnos del proyecto],MATCH(L122,tblEquipo[ID técnico],0)),"Superado","Correcto"),"Sin límite"))</f>
        <v/>
      </c>
      <c r="T122" s="15">
        <f>IF(A122="","",IF(B122="","Falta fecha",IF(OR(Resumen!$C$4="",Resumen!$C$5=""),"Revisar fechas del proyecto",IF(OR(B122&lt;Resumen!$C$4,B122&gt;Resumen!$C$5),"Fuera del proyecto","Correcta"))))</f>
        <v/>
      </c>
      <c r="U122" s="15">
        <f>IF(A122="","",IF(COUNTA(B122,C122,D122,E122,F122,G122,H122,K122)&lt;8,"Incompleta",IF(E122=D122,"Revisar horario","Completa")))</f>
        <v/>
      </c>
      <c r="V122" s="15">
        <f>IF(A122="","",IF(U122&lt;&gt;"Completa","Revisar",IF(T122&lt;&gt;"Correcta","Revisar",IF(L122="","Sin asignar",IF(AND(O122="Sí",P122="Sí",Q122="Sí",R122="Sin conflicto",OR(S122="Correcto",S122="Sin límite")),"Cubierto","Revisar")))))</f>
        <v/>
      </c>
      <c r="W122" s="12" t="n"/>
    </row>
    <row r="123">
      <c r="A123" s="12" t="n"/>
      <c r="B123" s="25" t="n"/>
      <c r="C123" s="12" t="n"/>
      <c r="D123" s="26" t="n"/>
      <c r="E123" s="26" t="n"/>
      <c r="F123" s="12" t="n"/>
      <c r="G123" s="12" t="n"/>
      <c r="H123" s="12" t="n"/>
      <c r="I123" s="12" t="n"/>
      <c r="J123" s="12" t="n"/>
      <c r="K123" s="12" t="n"/>
      <c r="L123" s="12" t="n"/>
      <c r="M123" s="15">
        <f>IF(L123="","",IFERROR(INDEX(tblEquipo[Nombre profesional],MATCH(L123,tblEquipo[ID técnico],0)),"ID no encontrado"))</f>
        <v/>
      </c>
      <c r="N123" s="15">
        <f>IF(L123="","",IFERROR(INDEX(tblEquipo[Perfil principal],MATCH(L123,tblEquipo[ID técnico],0)),""))</f>
        <v/>
      </c>
      <c r="O123" s="15">
        <f>IF(OR(A123="",B123="",C123="",L123=""),"",IF(COUNTIFS(tblDisponibilidad[ID técnico],L123,tblDisponibilidad[Fecha],B123,tblDisponibilidad[Turno],C123,tblDisponibilidad[Estado de disponibilidad],"Disponible")&gt;0,"Sí","No"))</f>
        <v/>
      </c>
      <c r="P123" s="15">
        <f>IF(L123="","",IF(N123=H123,"Sí","No"))</f>
        <v/>
      </c>
      <c r="Q123" s="15">
        <f>IF(L123="","",IF(AND(IF(I123="",TRUE,IFERROR(INDEX(tblEquipo[[Cámara]:[Producción]],MATCH(L123,tblEquipo[ID técnico],0),MATCH(I123,tblEquipo[[#Headers],[Cámara]:[Producción]],0))="Sí",FALSE)),IF(J123="",TRUE,IFERROR(INDEX(tblEquipo[[Cámara]:[Producción]],MATCH(L123,tblEquipo[ID técnico],0),MATCH(J123,tblEquipo[[#Headers],[Cámara]:[Producción]],0))="Sí",FALSE))),"Sí","No"))</f>
        <v/>
      </c>
      <c r="R123" s="15">
        <f>IF(L123="","",IF(COUNTIFS(tblCobertura[ID técnico asignado],L123,tblCobertura[Fecha],B123,tblCobertura[Turno],C123)&gt;1,"Conflicto","Sin conflicto"))</f>
        <v/>
      </c>
      <c r="S123" s="15">
        <f>IF(L123="","",IFERROR(IF(COUNTIF(tblCobertura[ID técnico asignado],L123)&gt;INDEX(tblEquipo[Máximo de turnos del proyecto],MATCH(L123,tblEquipo[ID técnico],0)),"Superado","Correcto"),"Sin límite"))</f>
        <v/>
      </c>
      <c r="T123" s="15">
        <f>IF(A123="","",IF(B123="","Falta fecha",IF(OR(Resumen!$C$4="",Resumen!$C$5=""),"Revisar fechas del proyecto",IF(OR(B123&lt;Resumen!$C$4,B123&gt;Resumen!$C$5),"Fuera del proyecto","Correcta"))))</f>
        <v/>
      </c>
      <c r="U123" s="15">
        <f>IF(A123="","",IF(COUNTA(B123,C123,D123,E123,F123,G123,H123,K123)&lt;8,"Incompleta",IF(E123=D123,"Revisar horario","Completa")))</f>
        <v/>
      </c>
      <c r="V123" s="15">
        <f>IF(A123="","",IF(U123&lt;&gt;"Completa","Revisar",IF(T123&lt;&gt;"Correcta","Revisar",IF(L123="","Sin asignar",IF(AND(O123="Sí",P123="Sí",Q123="Sí",R123="Sin conflicto",OR(S123="Correcto",S123="Sin límite")),"Cubierto","Revisar")))))</f>
        <v/>
      </c>
      <c r="W123" s="12" t="n"/>
    </row>
    <row r="124">
      <c r="A124" s="12" t="n"/>
      <c r="B124" s="25" t="n"/>
      <c r="C124" s="12" t="n"/>
      <c r="D124" s="26" t="n"/>
      <c r="E124" s="26" t="n"/>
      <c r="F124" s="12" t="n"/>
      <c r="G124" s="12" t="n"/>
      <c r="H124" s="12" t="n"/>
      <c r="I124" s="12" t="n"/>
      <c r="J124" s="12" t="n"/>
      <c r="K124" s="12" t="n"/>
      <c r="L124" s="12" t="n"/>
      <c r="M124" s="15">
        <f>IF(L124="","",IFERROR(INDEX(tblEquipo[Nombre profesional],MATCH(L124,tblEquipo[ID técnico],0)),"ID no encontrado"))</f>
        <v/>
      </c>
      <c r="N124" s="15">
        <f>IF(L124="","",IFERROR(INDEX(tblEquipo[Perfil principal],MATCH(L124,tblEquipo[ID técnico],0)),""))</f>
        <v/>
      </c>
      <c r="O124" s="15">
        <f>IF(OR(A124="",B124="",C124="",L124=""),"",IF(COUNTIFS(tblDisponibilidad[ID técnico],L124,tblDisponibilidad[Fecha],B124,tblDisponibilidad[Turno],C124,tblDisponibilidad[Estado de disponibilidad],"Disponible")&gt;0,"Sí","No"))</f>
        <v/>
      </c>
      <c r="P124" s="15">
        <f>IF(L124="","",IF(N124=H124,"Sí","No"))</f>
        <v/>
      </c>
      <c r="Q124" s="15">
        <f>IF(L124="","",IF(AND(IF(I124="",TRUE,IFERROR(INDEX(tblEquipo[[Cámara]:[Producción]],MATCH(L124,tblEquipo[ID técnico],0),MATCH(I124,tblEquipo[[#Headers],[Cámara]:[Producción]],0))="Sí",FALSE)),IF(J124="",TRUE,IFERROR(INDEX(tblEquipo[[Cámara]:[Producción]],MATCH(L124,tblEquipo[ID técnico],0),MATCH(J124,tblEquipo[[#Headers],[Cámara]:[Producción]],0))="Sí",FALSE))),"Sí","No"))</f>
        <v/>
      </c>
      <c r="R124" s="15">
        <f>IF(L124="","",IF(COUNTIFS(tblCobertura[ID técnico asignado],L124,tblCobertura[Fecha],B124,tblCobertura[Turno],C124)&gt;1,"Conflicto","Sin conflicto"))</f>
        <v/>
      </c>
      <c r="S124" s="15">
        <f>IF(L124="","",IFERROR(IF(COUNTIF(tblCobertura[ID técnico asignado],L124)&gt;INDEX(tblEquipo[Máximo de turnos del proyecto],MATCH(L124,tblEquipo[ID técnico],0)),"Superado","Correcto"),"Sin límite"))</f>
        <v/>
      </c>
      <c r="T124" s="15">
        <f>IF(A124="","",IF(B124="","Falta fecha",IF(OR(Resumen!$C$4="",Resumen!$C$5=""),"Revisar fechas del proyecto",IF(OR(B124&lt;Resumen!$C$4,B124&gt;Resumen!$C$5),"Fuera del proyecto","Correcta"))))</f>
        <v/>
      </c>
      <c r="U124" s="15">
        <f>IF(A124="","",IF(COUNTA(B124,C124,D124,E124,F124,G124,H124,K124)&lt;8,"Incompleta",IF(E124=D124,"Revisar horario","Completa")))</f>
        <v/>
      </c>
      <c r="V124" s="15">
        <f>IF(A124="","",IF(U124&lt;&gt;"Completa","Revisar",IF(T124&lt;&gt;"Correcta","Revisar",IF(L124="","Sin asignar",IF(AND(O124="Sí",P124="Sí",Q124="Sí",R124="Sin conflicto",OR(S124="Correcto",S124="Sin límite")),"Cubierto","Revisar")))))</f>
        <v/>
      </c>
      <c r="W124" s="12" t="n"/>
    </row>
    <row r="125">
      <c r="A125" s="12" t="n"/>
      <c r="B125" s="25" t="n"/>
      <c r="C125" s="12" t="n"/>
      <c r="D125" s="26" t="n"/>
      <c r="E125" s="26" t="n"/>
      <c r="F125" s="12" t="n"/>
      <c r="G125" s="12" t="n"/>
      <c r="H125" s="12" t="n"/>
      <c r="I125" s="12" t="n"/>
      <c r="J125" s="12" t="n"/>
      <c r="K125" s="12" t="n"/>
      <c r="L125" s="12" t="n"/>
      <c r="M125" s="15">
        <f>IF(L125="","",IFERROR(INDEX(tblEquipo[Nombre profesional],MATCH(L125,tblEquipo[ID técnico],0)),"ID no encontrado"))</f>
        <v/>
      </c>
      <c r="N125" s="15">
        <f>IF(L125="","",IFERROR(INDEX(tblEquipo[Perfil principal],MATCH(L125,tblEquipo[ID técnico],0)),""))</f>
        <v/>
      </c>
      <c r="O125" s="15">
        <f>IF(OR(A125="",B125="",C125="",L125=""),"",IF(COUNTIFS(tblDisponibilidad[ID técnico],L125,tblDisponibilidad[Fecha],B125,tblDisponibilidad[Turno],C125,tblDisponibilidad[Estado de disponibilidad],"Disponible")&gt;0,"Sí","No"))</f>
        <v/>
      </c>
      <c r="P125" s="15">
        <f>IF(L125="","",IF(N125=H125,"Sí","No"))</f>
        <v/>
      </c>
      <c r="Q125" s="15">
        <f>IF(L125="","",IF(AND(IF(I125="",TRUE,IFERROR(INDEX(tblEquipo[[Cámara]:[Producción]],MATCH(L125,tblEquipo[ID técnico],0),MATCH(I125,tblEquipo[[#Headers],[Cámara]:[Producción]],0))="Sí",FALSE)),IF(J125="",TRUE,IFERROR(INDEX(tblEquipo[[Cámara]:[Producción]],MATCH(L125,tblEquipo[ID técnico],0),MATCH(J125,tblEquipo[[#Headers],[Cámara]:[Producción]],0))="Sí",FALSE))),"Sí","No"))</f>
        <v/>
      </c>
      <c r="R125" s="15">
        <f>IF(L125="","",IF(COUNTIFS(tblCobertura[ID técnico asignado],L125,tblCobertura[Fecha],B125,tblCobertura[Turno],C125)&gt;1,"Conflicto","Sin conflicto"))</f>
        <v/>
      </c>
      <c r="S125" s="15">
        <f>IF(L125="","",IFERROR(IF(COUNTIF(tblCobertura[ID técnico asignado],L125)&gt;INDEX(tblEquipo[Máximo de turnos del proyecto],MATCH(L125,tblEquipo[ID técnico],0)),"Superado","Correcto"),"Sin límite"))</f>
        <v/>
      </c>
      <c r="T125" s="15">
        <f>IF(A125="","",IF(B125="","Falta fecha",IF(OR(Resumen!$C$4="",Resumen!$C$5=""),"Revisar fechas del proyecto",IF(OR(B125&lt;Resumen!$C$4,B125&gt;Resumen!$C$5),"Fuera del proyecto","Correcta"))))</f>
        <v/>
      </c>
      <c r="U125" s="15">
        <f>IF(A125="","",IF(COUNTA(B125,C125,D125,E125,F125,G125,H125,K125)&lt;8,"Incompleta",IF(E125=D125,"Revisar horario","Completa")))</f>
        <v/>
      </c>
      <c r="V125" s="15">
        <f>IF(A125="","",IF(U125&lt;&gt;"Completa","Revisar",IF(T125&lt;&gt;"Correcta","Revisar",IF(L125="","Sin asignar",IF(AND(O125="Sí",P125="Sí",Q125="Sí",R125="Sin conflicto",OR(S125="Correcto",S125="Sin límite")),"Cubierto","Revisar")))))</f>
        <v/>
      </c>
      <c r="W125" s="12" t="n"/>
    </row>
    <row r="126">
      <c r="A126" s="12" t="n"/>
      <c r="B126" s="25" t="n"/>
      <c r="C126" s="12" t="n"/>
      <c r="D126" s="26" t="n"/>
      <c r="E126" s="26" t="n"/>
      <c r="F126" s="12" t="n"/>
      <c r="G126" s="12" t="n"/>
      <c r="H126" s="12" t="n"/>
      <c r="I126" s="12" t="n"/>
      <c r="J126" s="12" t="n"/>
      <c r="K126" s="12" t="n"/>
      <c r="L126" s="12" t="n"/>
      <c r="M126" s="15">
        <f>IF(L126="","",IFERROR(INDEX(tblEquipo[Nombre profesional],MATCH(L126,tblEquipo[ID técnico],0)),"ID no encontrado"))</f>
        <v/>
      </c>
      <c r="N126" s="15">
        <f>IF(L126="","",IFERROR(INDEX(tblEquipo[Perfil principal],MATCH(L126,tblEquipo[ID técnico],0)),""))</f>
        <v/>
      </c>
      <c r="O126" s="15">
        <f>IF(OR(A126="",B126="",C126="",L126=""),"",IF(COUNTIFS(tblDisponibilidad[ID técnico],L126,tblDisponibilidad[Fecha],B126,tblDisponibilidad[Turno],C126,tblDisponibilidad[Estado de disponibilidad],"Disponible")&gt;0,"Sí","No"))</f>
        <v/>
      </c>
      <c r="P126" s="15">
        <f>IF(L126="","",IF(N126=H126,"Sí","No"))</f>
        <v/>
      </c>
      <c r="Q126" s="15">
        <f>IF(L126="","",IF(AND(IF(I126="",TRUE,IFERROR(INDEX(tblEquipo[[Cámara]:[Producción]],MATCH(L126,tblEquipo[ID técnico],0),MATCH(I126,tblEquipo[[#Headers],[Cámara]:[Producción]],0))="Sí",FALSE)),IF(J126="",TRUE,IFERROR(INDEX(tblEquipo[[Cámara]:[Producción]],MATCH(L126,tblEquipo[ID técnico],0),MATCH(J126,tblEquipo[[#Headers],[Cámara]:[Producción]],0))="Sí",FALSE))),"Sí","No"))</f>
        <v/>
      </c>
      <c r="R126" s="15">
        <f>IF(L126="","",IF(COUNTIFS(tblCobertura[ID técnico asignado],L126,tblCobertura[Fecha],B126,tblCobertura[Turno],C126)&gt;1,"Conflicto","Sin conflicto"))</f>
        <v/>
      </c>
      <c r="S126" s="15">
        <f>IF(L126="","",IFERROR(IF(COUNTIF(tblCobertura[ID técnico asignado],L126)&gt;INDEX(tblEquipo[Máximo de turnos del proyecto],MATCH(L126,tblEquipo[ID técnico],0)),"Superado","Correcto"),"Sin límite"))</f>
        <v/>
      </c>
      <c r="T126" s="15">
        <f>IF(A126="","",IF(B126="","Falta fecha",IF(OR(Resumen!$C$4="",Resumen!$C$5=""),"Revisar fechas del proyecto",IF(OR(B126&lt;Resumen!$C$4,B126&gt;Resumen!$C$5),"Fuera del proyecto","Correcta"))))</f>
        <v/>
      </c>
      <c r="U126" s="15">
        <f>IF(A126="","",IF(COUNTA(B126,C126,D126,E126,F126,G126,H126,K126)&lt;8,"Incompleta",IF(E126=D126,"Revisar horario","Completa")))</f>
        <v/>
      </c>
      <c r="V126" s="15">
        <f>IF(A126="","",IF(U126&lt;&gt;"Completa","Revisar",IF(T126&lt;&gt;"Correcta","Revisar",IF(L126="","Sin asignar",IF(AND(O126="Sí",P126="Sí",Q126="Sí",R126="Sin conflicto",OR(S126="Correcto",S126="Sin límite")),"Cubierto","Revisar")))))</f>
        <v/>
      </c>
      <c r="W126" s="12" t="n"/>
    </row>
    <row r="127">
      <c r="A127" s="12" t="n"/>
      <c r="B127" s="25" t="n"/>
      <c r="C127" s="12" t="n"/>
      <c r="D127" s="26" t="n"/>
      <c r="E127" s="26" t="n"/>
      <c r="F127" s="12" t="n"/>
      <c r="G127" s="12" t="n"/>
      <c r="H127" s="12" t="n"/>
      <c r="I127" s="12" t="n"/>
      <c r="J127" s="12" t="n"/>
      <c r="K127" s="12" t="n"/>
      <c r="L127" s="12" t="n"/>
      <c r="M127" s="15">
        <f>IF(L127="","",IFERROR(INDEX(tblEquipo[Nombre profesional],MATCH(L127,tblEquipo[ID técnico],0)),"ID no encontrado"))</f>
        <v/>
      </c>
      <c r="N127" s="15">
        <f>IF(L127="","",IFERROR(INDEX(tblEquipo[Perfil principal],MATCH(L127,tblEquipo[ID técnico],0)),""))</f>
        <v/>
      </c>
      <c r="O127" s="15">
        <f>IF(OR(A127="",B127="",C127="",L127=""),"",IF(COUNTIFS(tblDisponibilidad[ID técnico],L127,tblDisponibilidad[Fecha],B127,tblDisponibilidad[Turno],C127,tblDisponibilidad[Estado de disponibilidad],"Disponible")&gt;0,"Sí","No"))</f>
        <v/>
      </c>
      <c r="P127" s="15">
        <f>IF(L127="","",IF(N127=H127,"Sí","No"))</f>
        <v/>
      </c>
      <c r="Q127" s="15">
        <f>IF(L127="","",IF(AND(IF(I127="",TRUE,IFERROR(INDEX(tblEquipo[[Cámara]:[Producción]],MATCH(L127,tblEquipo[ID técnico],0),MATCH(I127,tblEquipo[[#Headers],[Cámara]:[Producción]],0))="Sí",FALSE)),IF(J127="",TRUE,IFERROR(INDEX(tblEquipo[[Cámara]:[Producción]],MATCH(L127,tblEquipo[ID técnico],0),MATCH(J127,tblEquipo[[#Headers],[Cámara]:[Producción]],0))="Sí",FALSE))),"Sí","No"))</f>
        <v/>
      </c>
      <c r="R127" s="15">
        <f>IF(L127="","",IF(COUNTIFS(tblCobertura[ID técnico asignado],L127,tblCobertura[Fecha],B127,tblCobertura[Turno],C127)&gt;1,"Conflicto","Sin conflicto"))</f>
        <v/>
      </c>
      <c r="S127" s="15">
        <f>IF(L127="","",IFERROR(IF(COUNTIF(tblCobertura[ID técnico asignado],L127)&gt;INDEX(tblEquipo[Máximo de turnos del proyecto],MATCH(L127,tblEquipo[ID técnico],0)),"Superado","Correcto"),"Sin límite"))</f>
        <v/>
      </c>
      <c r="T127" s="15">
        <f>IF(A127="","",IF(B127="","Falta fecha",IF(OR(Resumen!$C$4="",Resumen!$C$5=""),"Revisar fechas del proyecto",IF(OR(B127&lt;Resumen!$C$4,B127&gt;Resumen!$C$5),"Fuera del proyecto","Correcta"))))</f>
        <v/>
      </c>
      <c r="U127" s="15">
        <f>IF(A127="","",IF(COUNTA(B127,C127,D127,E127,F127,G127,H127,K127)&lt;8,"Incompleta",IF(E127=D127,"Revisar horario","Completa")))</f>
        <v/>
      </c>
      <c r="V127" s="15">
        <f>IF(A127="","",IF(U127&lt;&gt;"Completa","Revisar",IF(T127&lt;&gt;"Correcta","Revisar",IF(L127="","Sin asignar",IF(AND(O127="Sí",P127="Sí",Q127="Sí",R127="Sin conflicto",OR(S127="Correcto",S127="Sin límite")),"Cubierto","Revisar")))))</f>
        <v/>
      </c>
      <c r="W127" s="12" t="n"/>
    </row>
    <row r="128">
      <c r="A128" s="12" t="n"/>
      <c r="B128" s="25" t="n"/>
      <c r="C128" s="12" t="n"/>
      <c r="D128" s="26" t="n"/>
      <c r="E128" s="26" t="n"/>
      <c r="F128" s="12" t="n"/>
      <c r="G128" s="12" t="n"/>
      <c r="H128" s="12" t="n"/>
      <c r="I128" s="12" t="n"/>
      <c r="J128" s="12" t="n"/>
      <c r="K128" s="12" t="n"/>
      <c r="L128" s="12" t="n"/>
      <c r="M128" s="15">
        <f>IF(L128="","",IFERROR(INDEX(tblEquipo[Nombre profesional],MATCH(L128,tblEquipo[ID técnico],0)),"ID no encontrado"))</f>
        <v/>
      </c>
      <c r="N128" s="15">
        <f>IF(L128="","",IFERROR(INDEX(tblEquipo[Perfil principal],MATCH(L128,tblEquipo[ID técnico],0)),""))</f>
        <v/>
      </c>
      <c r="O128" s="15">
        <f>IF(OR(A128="",B128="",C128="",L128=""),"",IF(COUNTIFS(tblDisponibilidad[ID técnico],L128,tblDisponibilidad[Fecha],B128,tblDisponibilidad[Turno],C128,tblDisponibilidad[Estado de disponibilidad],"Disponible")&gt;0,"Sí","No"))</f>
        <v/>
      </c>
      <c r="P128" s="15">
        <f>IF(L128="","",IF(N128=H128,"Sí","No"))</f>
        <v/>
      </c>
      <c r="Q128" s="15">
        <f>IF(L128="","",IF(AND(IF(I128="",TRUE,IFERROR(INDEX(tblEquipo[[Cámara]:[Producción]],MATCH(L128,tblEquipo[ID técnico],0),MATCH(I128,tblEquipo[[#Headers],[Cámara]:[Producción]],0))="Sí",FALSE)),IF(J128="",TRUE,IFERROR(INDEX(tblEquipo[[Cámara]:[Producción]],MATCH(L128,tblEquipo[ID técnico],0),MATCH(J128,tblEquipo[[#Headers],[Cámara]:[Producción]],0))="Sí",FALSE))),"Sí","No"))</f>
        <v/>
      </c>
      <c r="R128" s="15">
        <f>IF(L128="","",IF(COUNTIFS(tblCobertura[ID técnico asignado],L128,tblCobertura[Fecha],B128,tblCobertura[Turno],C128)&gt;1,"Conflicto","Sin conflicto"))</f>
        <v/>
      </c>
      <c r="S128" s="15">
        <f>IF(L128="","",IFERROR(IF(COUNTIF(tblCobertura[ID técnico asignado],L128)&gt;INDEX(tblEquipo[Máximo de turnos del proyecto],MATCH(L128,tblEquipo[ID técnico],0)),"Superado","Correcto"),"Sin límite"))</f>
        <v/>
      </c>
      <c r="T128" s="15">
        <f>IF(A128="","",IF(B128="","Falta fecha",IF(OR(Resumen!$C$4="",Resumen!$C$5=""),"Revisar fechas del proyecto",IF(OR(B128&lt;Resumen!$C$4,B128&gt;Resumen!$C$5),"Fuera del proyecto","Correcta"))))</f>
        <v/>
      </c>
      <c r="U128" s="15">
        <f>IF(A128="","",IF(COUNTA(B128,C128,D128,E128,F128,G128,H128,K128)&lt;8,"Incompleta",IF(E128=D128,"Revisar horario","Completa")))</f>
        <v/>
      </c>
      <c r="V128" s="15">
        <f>IF(A128="","",IF(U128&lt;&gt;"Completa","Revisar",IF(T128&lt;&gt;"Correcta","Revisar",IF(L128="","Sin asignar",IF(AND(O128="Sí",P128="Sí",Q128="Sí",R128="Sin conflicto",OR(S128="Correcto",S128="Sin límite")),"Cubierto","Revisar")))))</f>
        <v/>
      </c>
      <c r="W128" s="12" t="n"/>
    </row>
    <row r="129">
      <c r="A129" s="12" t="n"/>
      <c r="B129" s="25" t="n"/>
      <c r="C129" s="12" t="n"/>
      <c r="D129" s="26" t="n"/>
      <c r="E129" s="26" t="n"/>
      <c r="F129" s="12" t="n"/>
      <c r="G129" s="12" t="n"/>
      <c r="H129" s="12" t="n"/>
      <c r="I129" s="12" t="n"/>
      <c r="J129" s="12" t="n"/>
      <c r="K129" s="12" t="n"/>
      <c r="L129" s="12" t="n"/>
      <c r="M129" s="15">
        <f>IF(L129="","",IFERROR(INDEX(tblEquipo[Nombre profesional],MATCH(L129,tblEquipo[ID técnico],0)),"ID no encontrado"))</f>
        <v/>
      </c>
      <c r="N129" s="15">
        <f>IF(L129="","",IFERROR(INDEX(tblEquipo[Perfil principal],MATCH(L129,tblEquipo[ID técnico],0)),""))</f>
        <v/>
      </c>
      <c r="O129" s="15">
        <f>IF(OR(A129="",B129="",C129="",L129=""),"",IF(COUNTIFS(tblDisponibilidad[ID técnico],L129,tblDisponibilidad[Fecha],B129,tblDisponibilidad[Turno],C129,tblDisponibilidad[Estado de disponibilidad],"Disponible")&gt;0,"Sí","No"))</f>
        <v/>
      </c>
      <c r="P129" s="15">
        <f>IF(L129="","",IF(N129=H129,"Sí","No"))</f>
        <v/>
      </c>
      <c r="Q129" s="15">
        <f>IF(L129="","",IF(AND(IF(I129="",TRUE,IFERROR(INDEX(tblEquipo[[Cámara]:[Producción]],MATCH(L129,tblEquipo[ID técnico],0),MATCH(I129,tblEquipo[[#Headers],[Cámara]:[Producción]],0))="Sí",FALSE)),IF(J129="",TRUE,IFERROR(INDEX(tblEquipo[[Cámara]:[Producción]],MATCH(L129,tblEquipo[ID técnico],0),MATCH(J129,tblEquipo[[#Headers],[Cámara]:[Producción]],0))="Sí",FALSE))),"Sí","No"))</f>
        <v/>
      </c>
      <c r="R129" s="15">
        <f>IF(L129="","",IF(COUNTIFS(tblCobertura[ID técnico asignado],L129,tblCobertura[Fecha],B129,tblCobertura[Turno],C129)&gt;1,"Conflicto","Sin conflicto"))</f>
        <v/>
      </c>
      <c r="S129" s="15">
        <f>IF(L129="","",IFERROR(IF(COUNTIF(tblCobertura[ID técnico asignado],L129)&gt;INDEX(tblEquipo[Máximo de turnos del proyecto],MATCH(L129,tblEquipo[ID técnico],0)),"Superado","Correcto"),"Sin límite"))</f>
        <v/>
      </c>
      <c r="T129" s="15">
        <f>IF(A129="","",IF(B129="","Falta fecha",IF(OR(Resumen!$C$4="",Resumen!$C$5=""),"Revisar fechas del proyecto",IF(OR(B129&lt;Resumen!$C$4,B129&gt;Resumen!$C$5),"Fuera del proyecto","Correcta"))))</f>
        <v/>
      </c>
      <c r="U129" s="15">
        <f>IF(A129="","",IF(COUNTA(B129,C129,D129,E129,F129,G129,H129,K129)&lt;8,"Incompleta",IF(E129=D129,"Revisar horario","Completa")))</f>
        <v/>
      </c>
      <c r="V129" s="15">
        <f>IF(A129="","",IF(U129&lt;&gt;"Completa","Revisar",IF(T129&lt;&gt;"Correcta","Revisar",IF(L129="","Sin asignar",IF(AND(O129="Sí",P129="Sí",Q129="Sí",R129="Sin conflicto",OR(S129="Correcto",S129="Sin límite")),"Cubierto","Revisar")))))</f>
        <v/>
      </c>
      <c r="W129" s="12" t="n"/>
    </row>
    <row r="130">
      <c r="A130" s="12" t="n"/>
      <c r="B130" s="25" t="n"/>
      <c r="C130" s="12" t="n"/>
      <c r="D130" s="26" t="n"/>
      <c r="E130" s="26" t="n"/>
      <c r="F130" s="12" t="n"/>
      <c r="G130" s="12" t="n"/>
      <c r="H130" s="12" t="n"/>
      <c r="I130" s="12" t="n"/>
      <c r="J130" s="12" t="n"/>
      <c r="K130" s="12" t="n"/>
      <c r="L130" s="12" t="n"/>
      <c r="M130" s="15">
        <f>IF(L130="","",IFERROR(INDEX(tblEquipo[Nombre profesional],MATCH(L130,tblEquipo[ID técnico],0)),"ID no encontrado"))</f>
        <v/>
      </c>
      <c r="N130" s="15">
        <f>IF(L130="","",IFERROR(INDEX(tblEquipo[Perfil principal],MATCH(L130,tblEquipo[ID técnico],0)),""))</f>
        <v/>
      </c>
      <c r="O130" s="15">
        <f>IF(OR(A130="",B130="",C130="",L130=""),"",IF(COUNTIFS(tblDisponibilidad[ID técnico],L130,tblDisponibilidad[Fecha],B130,tblDisponibilidad[Turno],C130,tblDisponibilidad[Estado de disponibilidad],"Disponible")&gt;0,"Sí","No"))</f>
        <v/>
      </c>
      <c r="P130" s="15">
        <f>IF(L130="","",IF(N130=H130,"Sí","No"))</f>
        <v/>
      </c>
      <c r="Q130" s="15">
        <f>IF(L130="","",IF(AND(IF(I130="",TRUE,IFERROR(INDEX(tblEquipo[[Cámara]:[Producción]],MATCH(L130,tblEquipo[ID técnico],0),MATCH(I130,tblEquipo[[#Headers],[Cámara]:[Producción]],0))="Sí",FALSE)),IF(J130="",TRUE,IFERROR(INDEX(tblEquipo[[Cámara]:[Producción]],MATCH(L130,tblEquipo[ID técnico],0),MATCH(J130,tblEquipo[[#Headers],[Cámara]:[Producción]],0))="Sí",FALSE))),"Sí","No"))</f>
        <v/>
      </c>
      <c r="R130" s="15">
        <f>IF(L130="","",IF(COUNTIFS(tblCobertura[ID técnico asignado],L130,tblCobertura[Fecha],B130,tblCobertura[Turno],C130)&gt;1,"Conflicto","Sin conflicto"))</f>
        <v/>
      </c>
      <c r="S130" s="15">
        <f>IF(L130="","",IFERROR(IF(COUNTIF(tblCobertura[ID técnico asignado],L130)&gt;INDEX(tblEquipo[Máximo de turnos del proyecto],MATCH(L130,tblEquipo[ID técnico],0)),"Superado","Correcto"),"Sin límite"))</f>
        <v/>
      </c>
      <c r="T130" s="15">
        <f>IF(A130="","",IF(B130="","Falta fecha",IF(OR(Resumen!$C$4="",Resumen!$C$5=""),"Revisar fechas del proyecto",IF(OR(B130&lt;Resumen!$C$4,B130&gt;Resumen!$C$5),"Fuera del proyecto","Correcta"))))</f>
        <v/>
      </c>
      <c r="U130" s="15">
        <f>IF(A130="","",IF(COUNTA(B130,C130,D130,E130,F130,G130,H130,K130)&lt;8,"Incompleta",IF(E130=D130,"Revisar horario","Completa")))</f>
        <v/>
      </c>
      <c r="V130" s="15">
        <f>IF(A130="","",IF(U130&lt;&gt;"Completa","Revisar",IF(T130&lt;&gt;"Correcta","Revisar",IF(L130="","Sin asignar",IF(AND(O130="Sí",P130="Sí",Q130="Sí",R130="Sin conflicto",OR(S130="Correcto",S130="Sin límite")),"Cubierto","Revisar")))))</f>
        <v/>
      </c>
      <c r="W130" s="12" t="n"/>
    </row>
    <row r="131">
      <c r="A131" s="12" t="n"/>
      <c r="B131" s="25" t="n"/>
      <c r="C131" s="12" t="n"/>
      <c r="D131" s="26" t="n"/>
      <c r="E131" s="26" t="n"/>
      <c r="F131" s="12" t="n"/>
      <c r="G131" s="12" t="n"/>
      <c r="H131" s="12" t="n"/>
      <c r="I131" s="12" t="n"/>
      <c r="J131" s="12" t="n"/>
      <c r="K131" s="12" t="n"/>
      <c r="L131" s="12" t="n"/>
      <c r="M131" s="15">
        <f>IF(L131="","",IFERROR(INDEX(tblEquipo[Nombre profesional],MATCH(L131,tblEquipo[ID técnico],0)),"ID no encontrado"))</f>
        <v/>
      </c>
      <c r="N131" s="15">
        <f>IF(L131="","",IFERROR(INDEX(tblEquipo[Perfil principal],MATCH(L131,tblEquipo[ID técnico],0)),""))</f>
        <v/>
      </c>
      <c r="O131" s="15">
        <f>IF(OR(A131="",B131="",C131="",L131=""),"",IF(COUNTIFS(tblDisponibilidad[ID técnico],L131,tblDisponibilidad[Fecha],B131,tblDisponibilidad[Turno],C131,tblDisponibilidad[Estado de disponibilidad],"Disponible")&gt;0,"Sí","No"))</f>
        <v/>
      </c>
      <c r="P131" s="15">
        <f>IF(L131="","",IF(N131=H131,"Sí","No"))</f>
        <v/>
      </c>
      <c r="Q131" s="15">
        <f>IF(L131="","",IF(AND(IF(I131="",TRUE,IFERROR(INDEX(tblEquipo[[Cámara]:[Producción]],MATCH(L131,tblEquipo[ID técnico],0),MATCH(I131,tblEquipo[[#Headers],[Cámara]:[Producción]],0))="Sí",FALSE)),IF(J131="",TRUE,IFERROR(INDEX(tblEquipo[[Cámara]:[Producción]],MATCH(L131,tblEquipo[ID técnico],0),MATCH(J131,tblEquipo[[#Headers],[Cámara]:[Producción]],0))="Sí",FALSE))),"Sí","No"))</f>
        <v/>
      </c>
      <c r="R131" s="15">
        <f>IF(L131="","",IF(COUNTIFS(tblCobertura[ID técnico asignado],L131,tblCobertura[Fecha],B131,tblCobertura[Turno],C131)&gt;1,"Conflicto","Sin conflicto"))</f>
        <v/>
      </c>
      <c r="S131" s="15">
        <f>IF(L131="","",IFERROR(IF(COUNTIF(tblCobertura[ID técnico asignado],L131)&gt;INDEX(tblEquipo[Máximo de turnos del proyecto],MATCH(L131,tblEquipo[ID técnico],0)),"Superado","Correcto"),"Sin límite"))</f>
        <v/>
      </c>
      <c r="T131" s="15">
        <f>IF(A131="","",IF(B131="","Falta fecha",IF(OR(Resumen!$C$4="",Resumen!$C$5=""),"Revisar fechas del proyecto",IF(OR(B131&lt;Resumen!$C$4,B131&gt;Resumen!$C$5),"Fuera del proyecto","Correcta"))))</f>
        <v/>
      </c>
      <c r="U131" s="15">
        <f>IF(A131="","",IF(COUNTA(B131,C131,D131,E131,F131,G131,H131,K131)&lt;8,"Incompleta",IF(E131=D131,"Revisar horario","Completa")))</f>
        <v/>
      </c>
      <c r="V131" s="15">
        <f>IF(A131="","",IF(U131&lt;&gt;"Completa","Revisar",IF(T131&lt;&gt;"Correcta","Revisar",IF(L131="","Sin asignar",IF(AND(O131="Sí",P131="Sí",Q131="Sí",R131="Sin conflicto",OR(S131="Correcto",S131="Sin límite")),"Cubierto","Revisar")))))</f>
        <v/>
      </c>
      <c r="W131" s="12" t="n"/>
    </row>
    <row r="132">
      <c r="A132" s="12" t="n"/>
      <c r="B132" s="25" t="n"/>
      <c r="C132" s="12" t="n"/>
      <c r="D132" s="26" t="n"/>
      <c r="E132" s="26" t="n"/>
      <c r="F132" s="12" t="n"/>
      <c r="G132" s="12" t="n"/>
      <c r="H132" s="12" t="n"/>
      <c r="I132" s="12" t="n"/>
      <c r="J132" s="12" t="n"/>
      <c r="K132" s="12" t="n"/>
      <c r="L132" s="12" t="n"/>
      <c r="M132" s="15">
        <f>IF(L132="","",IFERROR(INDEX(tblEquipo[Nombre profesional],MATCH(L132,tblEquipo[ID técnico],0)),"ID no encontrado"))</f>
        <v/>
      </c>
      <c r="N132" s="15">
        <f>IF(L132="","",IFERROR(INDEX(tblEquipo[Perfil principal],MATCH(L132,tblEquipo[ID técnico],0)),""))</f>
        <v/>
      </c>
      <c r="O132" s="15">
        <f>IF(OR(A132="",B132="",C132="",L132=""),"",IF(COUNTIFS(tblDisponibilidad[ID técnico],L132,tblDisponibilidad[Fecha],B132,tblDisponibilidad[Turno],C132,tblDisponibilidad[Estado de disponibilidad],"Disponible")&gt;0,"Sí","No"))</f>
        <v/>
      </c>
      <c r="P132" s="15">
        <f>IF(L132="","",IF(N132=H132,"Sí","No"))</f>
        <v/>
      </c>
      <c r="Q132" s="15">
        <f>IF(L132="","",IF(AND(IF(I132="",TRUE,IFERROR(INDEX(tblEquipo[[Cámara]:[Producción]],MATCH(L132,tblEquipo[ID técnico],0),MATCH(I132,tblEquipo[[#Headers],[Cámara]:[Producción]],0))="Sí",FALSE)),IF(J132="",TRUE,IFERROR(INDEX(tblEquipo[[Cámara]:[Producción]],MATCH(L132,tblEquipo[ID técnico],0),MATCH(J132,tblEquipo[[#Headers],[Cámara]:[Producción]],0))="Sí",FALSE))),"Sí","No"))</f>
        <v/>
      </c>
      <c r="R132" s="15">
        <f>IF(L132="","",IF(COUNTIFS(tblCobertura[ID técnico asignado],L132,tblCobertura[Fecha],B132,tblCobertura[Turno],C132)&gt;1,"Conflicto","Sin conflicto"))</f>
        <v/>
      </c>
      <c r="S132" s="15">
        <f>IF(L132="","",IFERROR(IF(COUNTIF(tblCobertura[ID técnico asignado],L132)&gt;INDEX(tblEquipo[Máximo de turnos del proyecto],MATCH(L132,tblEquipo[ID técnico],0)),"Superado","Correcto"),"Sin límite"))</f>
        <v/>
      </c>
      <c r="T132" s="15">
        <f>IF(A132="","",IF(B132="","Falta fecha",IF(OR(Resumen!$C$4="",Resumen!$C$5=""),"Revisar fechas del proyecto",IF(OR(B132&lt;Resumen!$C$4,B132&gt;Resumen!$C$5),"Fuera del proyecto","Correcta"))))</f>
        <v/>
      </c>
      <c r="U132" s="15">
        <f>IF(A132="","",IF(COUNTA(B132,C132,D132,E132,F132,G132,H132,K132)&lt;8,"Incompleta",IF(E132=D132,"Revisar horario","Completa")))</f>
        <v/>
      </c>
      <c r="V132" s="15">
        <f>IF(A132="","",IF(U132&lt;&gt;"Completa","Revisar",IF(T132&lt;&gt;"Correcta","Revisar",IF(L132="","Sin asignar",IF(AND(O132="Sí",P132="Sí",Q132="Sí",R132="Sin conflicto",OR(S132="Correcto",S132="Sin límite")),"Cubierto","Revisar")))))</f>
        <v/>
      </c>
      <c r="W132" s="12" t="n"/>
    </row>
    <row r="133">
      <c r="A133" s="12" t="n"/>
      <c r="B133" s="25" t="n"/>
      <c r="C133" s="12" t="n"/>
      <c r="D133" s="26" t="n"/>
      <c r="E133" s="26" t="n"/>
      <c r="F133" s="12" t="n"/>
      <c r="G133" s="12" t="n"/>
      <c r="H133" s="12" t="n"/>
      <c r="I133" s="12" t="n"/>
      <c r="J133" s="12" t="n"/>
      <c r="K133" s="12" t="n"/>
      <c r="L133" s="12" t="n"/>
      <c r="M133" s="15">
        <f>IF(L133="","",IFERROR(INDEX(tblEquipo[Nombre profesional],MATCH(L133,tblEquipo[ID técnico],0)),"ID no encontrado"))</f>
        <v/>
      </c>
      <c r="N133" s="15">
        <f>IF(L133="","",IFERROR(INDEX(tblEquipo[Perfil principal],MATCH(L133,tblEquipo[ID técnico],0)),""))</f>
        <v/>
      </c>
      <c r="O133" s="15">
        <f>IF(OR(A133="",B133="",C133="",L133=""),"",IF(COUNTIFS(tblDisponibilidad[ID técnico],L133,tblDisponibilidad[Fecha],B133,tblDisponibilidad[Turno],C133,tblDisponibilidad[Estado de disponibilidad],"Disponible")&gt;0,"Sí","No"))</f>
        <v/>
      </c>
      <c r="P133" s="15">
        <f>IF(L133="","",IF(N133=H133,"Sí","No"))</f>
        <v/>
      </c>
      <c r="Q133" s="15">
        <f>IF(L133="","",IF(AND(IF(I133="",TRUE,IFERROR(INDEX(tblEquipo[[Cámara]:[Producción]],MATCH(L133,tblEquipo[ID técnico],0),MATCH(I133,tblEquipo[[#Headers],[Cámara]:[Producción]],0))="Sí",FALSE)),IF(J133="",TRUE,IFERROR(INDEX(tblEquipo[[Cámara]:[Producción]],MATCH(L133,tblEquipo[ID técnico],0),MATCH(J133,tblEquipo[[#Headers],[Cámara]:[Producción]],0))="Sí",FALSE))),"Sí","No"))</f>
        <v/>
      </c>
      <c r="R133" s="15">
        <f>IF(L133="","",IF(COUNTIFS(tblCobertura[ID técnico asignado],L133,tblCobertura[Fecha],B133,tblCobertura[Turno],C133)&gt;1,"Conflicto","Sin conflicto"))</f>
        <v/>
      </c>
      <c r="S133" s="15">
        <f>IF(L133="","",IFERROR(IF(COUNTIF(tblCobertura[ID técnico asignado],L133)&gt;INDEX(tblEquipo[Máximo de turnos del proyecto],MATCH(L133,tblEquipo[ID técnico],0)),"Superado","Correcto"),"Sin límite"))</f>
        <v/>
      </c>
      <c r="T133" s="15">
        <f>IF(A133="","",IF(B133="","Falta fecha",IF(OR(Resumen!$C$4="",Resumen!$C$5=""),"Revisar fechas del proyecto",IF(OR(B133&lt;Resumen!$C$4,B133&gt;Resumen!$C$5),"Fuera del proyecto","Correcta"))))</f>
        <v/>
      </c>
      <c r="U133" s="15">
        <f>IF(A133="","",IF(COUNTA(B133,C133,D133,E133,F133,G133,H133,K133)&lt;8,"Incompleta",IF(E133=D133,"Revisar horario","Completa")))</f>
        <v/>
      </c>
      <c r="V133" s="15">
        <f>IF(A133="","",IF(U133&lt;&gt;"Completa","Revisar",IF(T133&lt;&gt;"Correcta","Revisar",IF(L133="","Sin asignar",IF(AND(O133="Sí",P133="Sí",Q133="Sí",R133="Sin conflicto",OR(S133="Correcto",S133="Sin límite")),"Cubierto","Revisar")))))</f>
        <v/>
      </c>
      <c r="W133" s="12" t="n"/>
    </row>
    <row r="134">
      <c r="A134" s="12" t="n"/>
      <c r="B134" s="25" t="n"/>
      <c r="C134" s="12" t="n"/>
      <c r="D134" s="26" t="n"/>
      <c r="E134" s="26" t="n"/>
      <c r="F134" s="12" t="n"/>
      <c r="G134" s="12" t="n"/>
      <c r="H134" s="12" t="n"/>
      <c r="I134" s="12" t="n"/>
      <c r="J134" s="12" t="n"/>
      <c r="K134" s="12" t="n"/>
      <c r="L134" s="12" t="n"/>
      <c r="M134" s="15">
        <f>IF(L134="","",IFERROR(INDEX(tblEquipo[Nombre profesional],MATCH(L134,tblEquipo[ID técnico],0)),"ID no encontrado"))</f>
        <v/>
      </c>
      <c r="N134" s="15">
        <f>IF(L134="","",IFERROR(INDEX(tblEquipo[Perfil principal],MATCH(L134,tblEquipo[ID técnico],0)),""))</f>
        <v/>
      </c>
      <c r="O134" s="15">
        <f>IF(OR(A134="",B134="",C134="",L134=""),"",IF(COUNTIFS(tblDisponibilidad[ID técnico],L134,tblDisponibilidad[Fecha],B134,tblDisponibilidad[Turno],C134,tblDisponibilidad[Estado de disponibilidad],"Disponible")&gt;0,"Sí","No"))</f>
        <v/>
      </c>
      <c r="P134" s="15">
        <f>IF(L134="","",IF(N134=H134,"Sí","No"))</f>
        <v/>
      </c>
      <c r="Q134" s="15">
        <f>IF(L134="","",IF(AND(IF(I134="",TRUE,IFERROR(INDEX(tblEquipo[[Cámara]:[Producción]],MATCH(L134,tblEquipo[ID técnico],0),MATCH(I134,tblEquipo[[#Headers],[Cámara]:[Producción]],0))="Sí",FALSE)),IF(J134="",TRUE,IFERROR(INDEX(tblEquipo[[Cámara]:[Producción]],MATCH(L134,tblEquipo[ID técnico],0),MATCH(J134,tblEquipo[[#Headers],[Cámara]:[Producción]],0))="Sí",FALSE))),"Sí","No"))</f>
        <v/>
      </c>
      <c r="R134" s="15">
        <f>IF(L134="","",IF(COUNTIFS(tblCobertura[ID técnico asignado],L134,tblCobertura[Fecha],B134,tblCobertura[Turno],C134)&gt;1,"Conflicto","Sin conflicto"))</f>
        <v/>
      </c>
      <c r="S134" s="15">
        <f>IF(L134="","",IFERROR(IF(COUNTIF(tblCobertura[ID técnico asignado],L134)&gt;INDEX(tblEquipo[Máximo de turnos del proyecto],MATCH(L134,tblEquipo[ID técnico],0)),"Superado","Correcto"),"Sin límite"))</f>
        <v/>
      </c>
      <c r="T134" s="15">
        <f>IF(A134="","",IF(B134="","Falta fecha",IF(OR(Resumen!$C$4="",Resumen!$C$5=""),"Revisar fechas del proyecto",IF(OR(B134&lt;Resumen!$C$4,B134&gt;Resumen!$C$5),"Fuera del proyecto","Correcta"))))</f>
        <v/>
      </c>
      <c r="U134" s="15">
        <f>IF(A134="","",IF(COUNTA(B134,C134,D134,E134,F134,G134,H134,K134)&lt;8,"Incompleta",IF(E134=D134,"Revisar horario","Completa")))</f>
        <v/>
      </c>
      <c r="V134" s="15">
        <f>IF(A134="","",IF(U134&lt;&gt;"Completa","Revisar",IF(T134&lt;&gt;"Correcta","Revisar",IF(L134="","Sin asignar",IF(AND(O134="Sí",P134="Sí",Q134="Sí",R134="Sin conflicto",OR(S134="Correcto",S134="Sin límite")),"Cubierto","Revisar")))))</f>
        <v/>
      </c>
      <c r="W134" s="12" t="n"/>
    </row>
    <row r="135">
      <c r="A135" s="12" t="n"/>
      <c r="B135" s="25" t="n"/>
      <c r="C135" s="12" t="n"/>
      <c r="D135" s="26" t="n"/>
      <c r="E135" s="26" t="n"/>
      <c r="F135" s="12" t="n"/>
      <c r="G135" s="12" t="n"/>
      <c r="H135" s="12" t="n"/>
      <c r="I135" s="12" t="n"/>
      <c r="J135" s="12" t="n"/>
      <c r="K135" s="12" t="n"/>
      <c r="L135" s="12" t="n"/>
      <c r="M135" s="15">
        <f>IF(L135="","",IFERROR(INDEX(tblEquipo[Nombre profesional],MATCH(L135,tblEquipo[ID técnico],0)),"ID no encontrado"))</f>
        <v/>
      </c>
      <c r="N135" s="15">
        <f>IF(L135="","",IFERROR(INDEX(tblEquipo[Perfil principal],MATCH(L135,tblEquipo[ID técnico],0)),""))</f>
        <v/>
      </c>
      <c r="O135" s="15">
        <f>IF(OR(A135="",B135="",C135="",L135=""),"",IF(COUNTIFS(tblDisponibilidad[ID técnico],L135,tblDisponibilidad[Fecha],B135,tblDisponibilidad[Turno],C135,tblDisponibilidad[Estado de disponibilidad],"Disponible")&gt;0,"Sí","No"))</f>
        <v/>
      </c>
      <c r="P135" s="15">
        <f>IF(L135="","",IF(N135=H135,"Sí","No"))</f>
        <v/>
      </c>
      <c r="Q135" s="15">
        <f>IF(L135="","",IF(AND(IF(I135="",TRUE,IFERROR(INDEX(tblEquipo[[Cámara]:[Producción]],MATCH(L135,tblEquipo[ID técnico],0),MATCH(I135,tblEquipo[[#Headers],[Cámara]:[Producción]],0))="Sí",FALSE)),IF(J135="",TRUE,IFERROR(INDEX(tblEquipo[[Cámara]:[Producción]],MATCH(L135,tblEquipo[ID técnico],0),MATCH(J135,tblEquipo[[#Headers],[Cámara]:[Producción]],0))="Sí",FALSE))),"Sí","No"))</f>
        <v/>
      </c>
      <c r="R135" s="15">
        <f>IF(L135="","",IF(COUNTIFS(tblCobertura[ID técnico asignado],L135,tblCobertura[Fecha],B135,tblCobertura[Turno],C135)&gt;1,"Conflicto","Sin conflicto"))</f>
        <v/>
      </c>
      <c r="S135" s="15">
        <f>IF(L135="","",IFERROR(IF(COUNTIF(tblCobertura[ID técnico asignado],L135)&gt;INDEX(tblEquipo[Máximo de turnos del proyecto],MATCH(L135,tblEquipo[ID técnico],0)),"Superado","Correcto"),"Sin límite"))</f>
        <v/>
      </c>
      <c r="T135" s="15">
        <f>IF(A135="","",IF(B135="","Falta fecha",IF(OR(Resumen!$C$4="",Resumen!$C$5=""),"Revisar fechas del proyecto",IF(OR(B135&lt;Resumen!$C$4,B135&gt;Resumen!$C$5),"Fuera del proyecto","Correcta"))))</f>
        <v/>
      </c>
      <c r="U135" s="15">
        <f>IF(A135="","",IF(COUNTA(B135,C135,D135,E135,F135,G135,H135,K135)&lt;8,"Incompleta",IF(E135=D135,"Revisar horario","Completa")))</f>
        <v/>
      </c>
      <c r="V135" s="15">
        <f>IF(A135="","",IF(U135&lt;&gt;"Completa","Revisar",IF(T135&lt;&gt;"Correcta","Revisar",IF(L135="","Sin asignar",IF(AND(O135="Sí",P135="Sí",Q135="Sí",R135="Sin conflicto",OR(S135="Correcto",S135="Sin límite")),"Cubierto","Revisar")))))</f>
        <v/>
      </c>
      <c r="W135" s="12" t="n"/>
    </row>
    <row r="136">
      <c r="A136" s="12" t="n"/>
      <c r="B136" s="25" t="n"/>
      <c r="C136" s="12" t="n"/>
      <c r="D136" s="26" t="n"/>
      <c r="E136" s="26" t="n"/>
      <c r="F136" s="12" t="n"/>
      <c r="G136" s="12" t="n"/>
      <c r="H136" s="12" t="n"/>
      <c r="I136" s="12" t="n"/>
      <c r="J136" s="12" t="n"/>
      <c r="K136" s="12" t="n"/>
      <c r="L136" s="12" t="n"/>
      <c r="M136" s="15">
        <f>IF(L136="","",IFERROR(INDEX(tblEquipo[Nombre profesional],MATCH(L136,tblEquipo[ID técnico],0)),"ID no encontrado"))</f>
        <v/>
      </c>
      <c r="N136" s="15">
        <f>IF(L136="","",IFERROR(INDEX(tblEquipo[Perfil principal],MATCH(L136,tblEquipo[ID técnico],0)),""))</f>
        <v/>
      </c>
      <c r="O136" s="15">
        <f>IF(OR(A136="",B136="",C136="",L136=""),"",IF(COUNTIFS(tblDisponibilidad[ID técnico],L136,tblDisponibilidad[Fecha],B136,tblDisponibilidad[Turno],C136,tblDisponibilidad[Estado de disponibilidad],"Disponible")&gt;0,"Sí","No"))</f>
        <v/>
      </c>
      <c r="P136" s="15">
        <f>IF(L136="","",IF(N136=H136,"Sí","No"))</f>
        <v/>
      </c>
      <c r="Q136" s="15">
        <f>IF(L136="","",IF(AND(IF(I136="",TRUE,IFERROR(INDEX(tblEquipo[[Cámara]:[Producción]],MATCH(L136,tblEquipo[ID técnico],0),MATCH(I136,tblEquipo[[#Headers],[Cámara]:[Producción]],0))="Sí",FALSE)),IF(J136="",TRUE,IFERROR(INDEX(tblEquipo[[Cámara]:[Producción]],MATCH(L136,tblEquipo[ID técnico],0),MATCH(J136,tblEquipo[[#Headers],[Cámara]:[Producción]],0))="Sí",FALSE))),"Sí","No"))</f>
        <v/>
      </c>
      <c r="R136" s="15">
        <f>IF(L136="","",IF(COUNTIFS(tblCobertura[ID técnico asignado],L136,tblCobertura[Fecha],B136,tblCobertura[Turno],C136)&gt;1,"Conflicto","Sin conflicto"))</f>
        <v/>
      </c>
      <c r="S136" s="15">
        <f>IF(L136="","",IFERROR(IF(COUNTIF(tblCobertura[ID técnico asignado],L136)&gt;INDEX(tblEquipo[Máximo de turnos del proyecto],MATCH(L136,tblEquipo[ID técnico],0)),"Superado","Correcto"),"Sin límite"))</f>
        <v/>
      </c>
      <c r="T136" s="15">
        <f>IF(A136="","",IF(B136="","Falta fecha",IF(OR(Resumen!$C$4="",Resumen!$C$5=""),"Revisar fechas del proyecto",IF(OR(B136&lt;Resumen!$C$4,B136&gt;Resumen!$C$5),"Fuera del proyecto","Correcta"))))</f>
        <v/>
      </c>
      <c r="U136" s="15">
        <f>IF(A136="","",IF(COUNTA(B136,C136,D136,E136,F136,G136,H136,K136)&lt;8,"Incompleta",IF(E136=D136,"Revisar horario","Completa")))</f>
        <v/>
      </c>
      <c r="V136" s="15">
        <f>IF(A136="","",IF(U136&lt;&gt;"Completa","Revisar",IF(T136&lt;&gt;"Correcta","Revisar",IF(L136="","Sin asignar",IF(AND(O136="Sí",P136="Sí",Q136="Sí",R136="Sin conflicto",OR(S136="Correcto",S136="Sin límite")),"Cubierto","Revisar")))))</f>
        <v/>
      </c>
      <c r="W136" s="12" t="n"/>
    </row>
    <row r="137">
      <c r="A137" s="12" t="n"/>
      <c r="B137" s="25" t="n"/>
      <c r="C137" s="12" t="n"/>
      <c r="D137" s="26" t="n"/>
      <c r="E137" s="26" t="n"/>
      <c r="F137" s="12" t="n"/>
      <c r="G137" s="12" t="n"/>
      <c r="H137" s="12" t="n"/>
      <c r="I137" s="12" t="n"/>
      <c r="J137" s="12" t="n"/>
      <c r="K137" s="12" t="n"/>
      <c r="L137" s="12" t="n"/>
      <c r="M137" s="15">
        <f>IF(L137="","",IFERROR(INDEX(tblEquipo[Nombre profesional],MATCH(L137,tblEquipo[ID técnico],0)),"ID no encontrado"))</f>
        <v/>
      </c>
      <c r="N137" s="15">
        <f>IF(L137="","",IFERROR(INDEX(tblEquipo[Perfil principal],MATCH(L137,tblEquipo[ID técnico],0)),""))</f>
        <v/>
      </c>
      <c r="O137" s="15">
        <f>IF(OR(A137="",B137="",C137="",L137=""),"",IF(COUNTIFS(tblDisponibilidad[ID técnico],L137,tblDisponibilidad[Fecha],B137,tblDisponibilidad[Turno],C137,tblDisponibilidad[Estado de disponibilidad],"Disponible")&gt;0,"Sí","No"))</f>
        <v/>
      </c>
      <c r="P137" s="15">
        <f>IF(L137="","",IF(N137=H137,"Sí","No"))</f>
        <v/>
      </c>
      <c r="Q137" s="15">
        <f>IF(L137="","",IF(AND(IF(I137="",TRUE,IFERROR(INDEX(tblEquipo[[Cámara]:[Producción]],MATCH(L137,tblEquipo[ID técnico],0),MATCH(I137,tblEquipo[[#Headers],[Cámara]:[Producción]],0))="Sí",FALSE)),IF(J137="",TRUE,IFERROR(INDEX(tblEquipo[[Cámara]:[Producción]],MATCH(L137,tblEquipo[ID técnico],0),MATCH(J137,tblEquipo[[#Headers],[Cámara]:[Producción]],0))="Sí",FALSE))),"Sí","No"))</f>
        <v/>
      </c>
      <c r="R137" s="15">
        <f>IF(L137="","",IF(COUNTIFS(tblCobertura[ID técnico asignado],L137,tblCobertura[Fecha],B137,tblCobertura[Turno],C137)&gt;1,"Conflicto","Sin conflicto"))</f>
        <v/>
      </c>
      <c r="S137" s="15">
        <f>IF(L137="","",IFERROR(IF(COUNTIF(tblCobertura[ID técnico asignado],L137)&gt;INDEX(tblEquipo[Máximo de turnos del proyecto],MATCH(L137,tblEquipo[ID técnico],0)),"Superado","Correcto"),"Sin límite"))</f>
        <v/>
      </c>
      <c r="T137" s="15">
        <f>IF(A137="","",IF(B137="","Falta fecha",IF(OR(Resumen!$C$4="",Resumen!$C$5=""),"Revisar fechas del proyecto",IF(OR(B137&lt;Resumen!$C$4,B137&gt;Resumen!$C$5),"Fuera del proyecto","Correcta"))))</f>
        <v/>
      </c>
      <c r="U137" s="15">
        <f>IF(A137="","",IF(COUNTA(B137,C137,D137,E137,F137,G137,H137,K137)&lt;8,"Incompleta",IF(E137=D137,"Revisar horario","Completa")))</f>
        <v/>
      </c>
      <c r="V137" s="15">
        <f>IF(A137="","",IF(U137&lt;&gt;"Completa","Revisar",IF(T137&lt;&gt;"Correcta","Revisar",IF(L137="","Sin asignar",IF(AND(O137="Sí",P137="Sí",Q137="Sí",R137="Sin conflicto",OR(S137="Correcto",S137="Sin límite")),"Cubierto","Revisar")))))</f>
        <v/>
      </c>
      <c r="W137" s="12" t="n"/>
    </row>
    <row r="138">
      <c r="A138" s="12" t="n"/>
      <c r="B138" s="25" t="n"/>
      <c r="C138" s="12" t="n"/>
      <c r="D138" s="26" t="n"/>
      <c r="E138" s="26" t="n"/>
      <c r="F138" s="12" t="n"/>
      <c r="G138" s="12" t="n"/>
      <c r="H138" s="12" t="n"/>
      <c r="I138" s="12" t="n"/>
      <c r="J138" s="12" t="n"/>
      <c r="K138" s="12" t="n"/>
      <c r="L138" s="12" t="n"/>
      <c r="M138" s="15">
        <f>IF(L138="","",IFERROR(INDEX(tblEquipo[Nombre profesional],MATCH(L138,tblEquipo[ID técnico],0)),"ID no encontrado"))</f>
        <v/>
      </c>
      <c r="N138" s="15">
        <f>IF(L138="","",IFERROR(INDEX(tblEquipo[Perfil principal],MATCH(L138,tblEquipo[ID técnico],0)),""))</f>
        <v/>
      </c>
      <c r="O138" s="15">
        <f>IF(OR(A138="",B138="",C138="",L138=""),"",IF(COUNTIFS(tblDisponibilidad[ID técnico],L138,tblDisponibilidad[Fecha],B138,tblDisponibilidad[Turno],C138,tblDisponibilidad[Estado de disponibilidad],"Disponible")&gt;0,"Sí","No"))</f>
        <v/>
      </c>
      <c r="P138" s="15">
        <f>IF(L138="","",IF(N138=H138,"Sí","No"))</f>
        <v/>
      </c>
      <c r="Q138" s="15">
        <f>IF(L138="","",IF(AND(IF(I138="",TRUE,IFERROR(INDEX(tblEquipo[[Cámara]:[Producción]],MATCH(L138,tblEquipo[ID técnico],0),MATCH(I138,tblEquipo[[#Headers],[Cámara]:[Producción]],0))="Sí",FALSE)),IF(J138="",TRUE,IFERROR(INDEX(tblEquipo[[Cámara]:[Producción]],MATCH(L138,tblEquipo[ID técnico],0),MATCH(J138,tblEquipo[[#Headers],[Cámara]:[Producción]],0))="Sí",FALSE))),"Sí","No"))</f>
        <v/>
      </c>
      <c r="R138" s="15">
        <f>IF(L138="","",IF(COUNTIFS(tblCobertura[ID técnico asignado],L138,tblCobertura[Fecha],B138,tblCobertura[Turno],C138)&gt;1,"Conflicto","Sin conflicto"))</f>
        <v/>
      </c>
      <c r="S138" s="15">
        <f>IF(L138="","",IFERROR(IF(COUNTIF(tblCobertura[ID técnico asignado],L138)&gt;INDEX(tblEquipo[Máximo de turnos del proyecto],MATCH(L138,tblEquipo[ID técnico],0)),"Superado","Correcto"),"Sin límite"))</f>
        <v/>
      </c>
      <c r="T138" s="15">
        <f>IF(A138="","",IF(B138="","Falta fecha",IF(OR(Resumen!$C$4="",Resumen!$C$5=""),"Revisar fechas del proyecto",IF(OR(B138&lt;Resumen!$C$4,B138&gt;Resumen!$C$5),"Fuera del proyecto","Correcta"))))</f>
        <v/>
      </c>
      <c r="U138" s="15">
        <f>IF(A138="","",IF(COUNTA(B138,C138,D138,E138,F138,G138,H138,K138)&lt;8,"Incompleta",IF(E138=D138,"Revisar horario","Completa")))</f>
        <v/>
      </c>
      <c r="V138" s="15">
        <f>IF(A138="","",IF(U138&lt;&gt;"Completa","Revisar",IF(T138&lt;&gt;"Correcta","Revisar",IF(L138="","Sin asignar",IF(AND(O138="Sí",P138="Sí",Q138="Sí",R138="Sin conflicto",OR(S138="Correcto",S138="Sin límite")),"Cubierto","Revisar")))))</f>
        <v/>
      </c>
      <c r="W138" s="12" t="n"/>
    </row>
    <row r="139">
      <c r="A139" s="12" t="n"/>
      <c r="B139" s="25" t="n"/>
      <c r="C139" s="12" t="n"/>
      <c r="D139" s="26" t="n"/>
      <c r="E139" s="26" t="n"/>
      <c r="F139" s="12" t="n"/>
      <c r="G139" s="12" t="n"/>
      <c r="H139" s="12" t="n"/>
      <c r="I139" s="12" t="n"/>
      <c r="J139" s="12" t="n"/>
      <c r="K139" s="12" t="n"/>
      <c r="L139" s="12" t="n"/>
      <c r="M139" s="15">
        <f>IF(L139="","",IFERROR(INDEX(tblEquipo[Nombre profesional],MATCH(L139,tblEquipo[ID técnico],0)),"ID no encontrado"))</f>
        <v/>
      </c>
      <c r="N139" s="15">
        <f>IF(L139="","",IFERROR(INDEX(tblEquipo[Perfil principal],MATCH(L139,tblEquipo[ID técnico],0)),""))</f>
        <v/>
      </c>
      <c r="O139" s="15">
        <f>IF(OR(A139="",B139="",C139="",L139=""),"",IF(COUNTIFS(tblDisponibilidad[ID técnico],L139,tblDisponibilidad[Fecha],B139,tblDisponibilidad[Turno],C139,tblDisponibilidad[Estado de disponibilidad],"Disponible")&gt;0,"Sí","No"))</f>
        <v/>
      </c>
      <c r="P139" s="15">
        <f>IF(L139="","",IF(N139=H139,"Sí","No"))</f>
        <v/>
      </c>
      <c r="Q139" s="15">
        <f>IF(L139="","",IF(AND(IF(I139="",TRUE,IFERROR(INDEX(tblEquipo[[Cámara]:[Producción]],MATCH(L139,tblEquipo[ID técnico],0),MATCH(I139,tblEquipo[[#Headers],[Cámara]:[Producción]],0))="Sí",FALSE)),IF(J139="",TRUE,IFERROR(INDEX(tblEquipo[[Cámara]:[Producción]],MATCH(L139,tblEquipo[ID técnico],0),MATCH(J139,tblEquipo[[#Headers],[Cámara]:[Producción]],0))="Sí",FALSE))),"Sí","No"))</f>
        <v/>
      </c>
      <c r="R139" s="15">
        <f>IF(L139="","",IF(COUNTIFS(tblCobertura[ID técnico asignado],L139,tblCobertura[Fecha],B139,tblCobertura[Turno],C139)&gt;1,"Conflicto","Sin conflicto"))</f>
        <v/>
      </c>
      <c r="S139" s="15">
        <f>IF(L139="","",IFERROR(IF(COUNTIF(tblCobertura[ID técnico asignado],L139)&gt;INDEX(tblEquipo[Máximo de turnos del proyecto],MATCH(L139,tblEquipo[ID técnico],0)),"Superado","Correcto"),"Sin límite"))</f>
        <v/>
      </c>
      <c r="T139" s="15">
        <f>IF(A139="","",IF(B139="","Falta fecha",IF(OR(Resumen!$C$4="",Resumen!$C$5=""),"Revisar fechas del proyecto",IF(OR(B139&lt;Resumen!$C$4,B139&gt;Resumen!$C$5),"Fuera del proyecto","Correcta"))))</f>
        <v/>
      </c>
      <c r="U139" s="15">
        <f>IF(A139="","",IF(COUNTA(B139,C139,D139,E139,F139,G139,H139,K139)&lt;8,"Incompleta",IF(E139=D139,"Revisar horario","Completa")))</f>
        <v/>
      </c>
      <c r="V139" s="15">
        <f>IF(A139="","",IF(U139&lt;&gt;"Completa","Revisar",IF(T139&lt;&gt;"Correcta","Revisar",IF(L139="","Sin asignar",IF(AND(O139="Sí",P139="Sí",Q139="Sí",R139="Sin conflicto",OR(S139="Correcto",S139="Sin límite")),"Cubierto","Revisar")))))</f>
        <v/>
      </c>
      <c r="W139" s="12" t="n"/>
    </row>
    <row r="140">
      <c r="A140" s="12" t="n"/>
      <c r="B140" s="25" t="n"/>
      <c r="C140" s="12" t="n"/>
      <c r="D140" s="26" t="n"/>
      <c r="E140" s="26" t="n"/>
      <c r="F140" s="12" t="n"/>
      <c r="G140" s="12" t="n"/>
      <c r="H140" s="12" t="n"/>
      <c r="I140" s="12" t="n"/>
      <c r="J140" s="12" t="n"/>
      <c r="K140" s="12" t="n"/>
      <c r="L140" s="12" t="n"/>
      <c r="M140" s="15">
        <f>IF(L140="","",IFERROR(INDEX(tblEquipo[Nombre profesional],MATCH(L140,tblEquipo[ID técnico],0)),"ID no encontrado"))</f>
        <v/>
      </c>
      <c r="N140" s="15">
        <f>IF(L140="","",IFERROR(INDEX(tblEquipo[Perfil principal],MATCH(L140,tblEquipo[ID técnico],0)),""))</f>
        <v/>
      </c>
      <c r="O140" s="15">
        <f>IF(OR(A140="",B140="",C140="",L140=""),"",IF(COUNTIFS(tblDisponibilidad[ID técnico],L140,tblDisponibilidad[Fecha],B140,tblDisponibilidad[Turno],C140,tblDisponibilidad[Estado de disponibilidad],"Disponible")&gt;0,"Sí","No"))</f>
        <v/>
      </c>
      <c r="P140" s="15">
        <f>IF(L140="","",IF(N140=H140,"Sí","No"))</f>
        <v/>
      </c>
      <c r="Q140" s="15">
        <f>IF(L140="","",IF(AND(IF(I140="",TRUE,IFERROR(INDEX(tblEquipo[[Cámara]:[Producción]],MATCH(L140,tblEquipo[ID técnico],0),MATCH(I140,tblEquipo[[#Headers],[Cámara]:[Producción]],0))="Sí",FALSE)),IF(J140="",TRUE,IFERROR(INDEX(tblEquipo[[Cámara]:[Producción]],MATCH(L140,tblEquipo[ID técnico],0),MATCH(J140,tblEquipo[[#Headers],[Cámara]:[Producción]],0))="Sí",FALSE))),"Sí","No"))</f>
        <v/>
      </c>
      <c r="R140" s="15">
        <f>IF(L140="","",IF(COUNTIFS(tblCobertura[ID técnico asignado],L140,tblCobertura[Fecha],B140,tblCobertura[Turno],C140)&gt;1,"Conflicto","Sin conflicto"))</f>
        <v/>
      </c>
      <c r="S140" s="15">
        <f>IF(L140="","",IFERROR(IF(COUNTIF(tblCobertura[ID técnico asignado],L140)&gt;INDEX(tblEquipo[Máximo de turnos del proyecto],MATCH(L140,tblEquipo[ID técnico],0)),"Superado","Correcto"),"Sin límite"))</f>
        <v/>
      </c>
      <c r="T140" s="15">
        <f>IF(A140="","",IF(B140="","Falta fecha",IF(OR(Resumen!$C$4="",Resumen!$C$5=""),"Revisar fechas del proyecto",IF(OR(B140&lt;Resumen!$C$4,B140&gt;Resumen!$C$5),"Fuera del proyecto","Correcta"))))</f>
        <v/>
      </c>
      <c r="U140" s="15">
        <f>IF(A140="","",IF(COUNTA(B140,C140,D140,E140,F140,G140,H140,K140)&lt;8,"Incompleta",IF(E140=D140,"Revisar horario","Completa")))</f>
        <v/>
      </c>
      <c r="V140" s="15">
        <f>IF(A140="","",IF(U140&lt;&gt;"Completa","Revisar",IF(T140&lt;&gt;"Correcta","Revisar",IF(L140="","Sin asignar",IF(AND(O140="Sí",P140="Sí",Q140="Sí",R140="Sin conflicto",OR(S140="Correcto",S140="Sin límite")),"Cubierto","Revisar")))))</f>
        <v/>
      </c>
      <c r="W140" s="12" t="n"/>
    </row>
    <row r="141">
      <c r="A141" s="12" t="n"/>
      <c r="B141" s="25" t="n"/>
      <c r="C141" s="12" t="n"/>
      <c r="D141" s="26" t="n"/>
      <c r="E141" s="26" t="n"/>
      <c r="F141" s="12" t="n"/>
      <c r="G141" s="12" t="n"/>
      <c r="H141" s="12" t="n"/>
      <c r="I141" s="12" t="n"/>
      <c r="J141" s="12" t="n"/>
      <c r="K141" s="12" t="n"/>
      <c r="L141" s="12" t="n"/>
      <c r="M141" s="15">
        <f>IF(L141="","",IFERROR(INDEX(tblEquipo[Nombre profesional],MATCH(L141,tblEquipo[ID técnico],0)),"ID no encontrado"))</f>
        <v/>
      </c>
      <c r="N141" s="15">
        <f>IF(L141="","",IFERROR(INDEX(tblEquipo[Perfil principal],MATCH(L141,tblEquipo[ID técnico],0)),""))</f>
        <v/>
      </c>
      <c r="O141" s="15">
        <f>IF(OR(A141="",B141="",C141="",L141=""),"",IF(COUNTIFS(tblDisponibilidad[ID técnico],L141,tblDisponibilidad[Fecha],B141,tblDisponibilidad[Turno],C141,tblDisponibilidad[Estado de disponibilidad],"Disponible")&gt;0,"Sí","No"))</f>
        <v/>
      </c>
      <c r="P141" s="15">
        <f>IF(L141="","",IF(N141=H141,"Sí","No"))</f>
        <v/>
      </c>
      <c r="Q141" s="15">
        <f>IF(L141="","",IF(AND(IF(I141="",TRUE,IFERROR(INDEX(tblEquipo[[Cámara]:[Producción]],MATCH(L141,tblEquipo[ID técnico],0),MATCH(I141,tblEquipo[[#Headers],[Cámara]:[Producción]],0))="Sí",FALSE)),IF(J141="",TRUE,IFERROR(INDEX(tblEquipo[[Cámara]:[Producción]],MATCH(L141,tblEquipo[ID técnico],0),MATCH(J141,tblEquipo[[#Headers],[Cámara]:[Producción]],0))="Sí",FALSE))),"Sí","No"))</f>
        <v/>
      </c>
      <c r="R141" s="15">
        <f>IF(L141="","",IF(COUNTIFS(tblCobertura[ID técnico asignado],L141,tblCobertura[Fecha],B141,tblCobertura[Turno],C141)&gt;1,"Conflicto","Sin conflicto"))</f>
        <v/>
      </c>
      <c r="S141" s="15">
        <f>IF(L141="","",IFERROR(IF(COUNTIF(tblCobertura[ID técnico asignado],L141)&gt;INDEX(tblEquipo[Máximo de turnos del proyecto],MATCH(L141,tblEquipo[ID técnico],0)),"Superado","Correcto"),"Sin límite"))</f>
        <v/>
      </c>
      <c r="T141" s="15">
        <f>IF(A141="","",IF(B141="","Falta fecha",IF(OR(Resumen!$C$4="",Resumen!$C$5=""),"Revisar fechas del proyecto",IF(OR(B141&lt;Resumen!$C$4,B141&gt;Resumen!$C$5),"Fuera del proyecto","Correcta"))))</f>
        <v/>
      </c>
      <c r="U141" s="15">
        <f>IF(A141="","",IF(COUNTA(B141,C141,D141,E141,F141,G141,H141,K141)&lt;8,"Incompleta",IF(E141=D141,"Revisar horario","Completa")))</f>
        <v/>
      </c>
      <c r="V141" s="15">
        <f>IF(A141="","",IF(U141&lt;&gt;"Completa","Revisar",IF(T141&lt;&gt;"Correcta","Revisar",IF(L141="","Sin asignar",IF(AND(O141="Sí",P141="Sí",Q141="Sí",R141="Sin conflicto",OR(S141="Correcto",S141="Sin límite")),"Cubierto","Revisar")))))</f>
        <v/>
      </c>
      <c r="W141" s="12" t="n"/>
    </row>
    <row r="142">
      <c r="A142" s="12" t="n"/>
      <c r="B142" s="25" t="n"/>
      <c r="C142" s="12" t="n"/>
      <c r="D142" s="26" t="n"/>
      <c r="E142" s="26" t="n"/>
      <c r="F142" s="12" t="n"/>
      <c r="G142" s="12" t="n"/>
      <c r="H142" s="12" t="n"/>
      <c r="I142" s="12" t="n"/>
      <c r="J142" s="12" t="n"/>
      <c r="K142" s="12" t="n"/>
      <c r="L142" s="12" t="n"/>
      <c r="M142" s="15">
        <f>IF(L142="","",IFERROR(INDEX(tblEquipo[Nombre profesional],MATCH(L142,tblEquipo[ID técnico],0)),"ID no encontrado"))</f>
        <v/>
      </c>
      <c r="N142" s="15">
        <f>IF(L142="","",IFERROR(INDEX(tblEquipo[Perfil principal],MATCH(L142,tblEquipo[ID técnico],0)),""))</f>
        <v/>
      </c>
      <c r="O142" s="15">
        <f>IF(OR(A142="",B142="",C142="",L142=""),"",IF(COUNTIFS(tblDisponibilidad[ID técnico],L142,tblDisponibilidad[Fecha],B142,tblDisponibilidad[Turno],C142,tblDisponibilidad[Estado de disponibilidad],"Disponible")&gt;0,"Sí","No"))</f>
        <v/>
      </c>
      <c r="P142" s="15">
        <f>IF(L142="","",IF(N142=H142,"Sí","No"))</f>
        <v/>
      </c>
      <c r="Q142" s="15">
        <f>IF(L142="","",IF(AND(IF(I142="",TRUE,IFERROR(INDEX(tblEquipo[[Cámara]:[Producción]],MATCH(L142,tblEquipo[ID técnico],0),MATCH(I142,tblEquipo[[#Headers],[Cámara]:[Producción]],0))="Sí",FALSE)),IF(J142="",TRUE,IFERROR(INDEX(tblEquipo[[Cámara]:[Producción]],MATCH(L142,tblEquipo[ID técnico],0),MATCH(J142,tblEquipo[[#Headers],[Cámara]:[Producción]],0))="Sí",FALSE))),"Sí","No"))</f>
        <v/>
      </c>
      <c r="R142" s="15">
        <f>IF(L142="","",IF(COUNTIFS(tblCobertura[ID técnico asignado],L142,tblCobertura[Fecha],B142,tblCobertura[Turno],C142)&gt;1,"Conflicto","Sin conflicto"))</f>
        <v/>
      </c>
      <c r="S142" s="15">
        <f>IF(L142="","",IFERROR(IF(COUNTIF(tblCobertura[ID técnico asignado],L142)&gt;INDEX(tblEquipo[Máximo de turnos del proyecto],MATCH(L142,tblEquipo[ID técnico],0)),"Superado","Correcto"),"Sin límite"))</f>
        <v/>
      </c>
      <c r="T142" s="15">
        <f>IF(A142="","",IF(B142="","Falta fecha",IF(OR(Resumen!$C$4="",Resumen!$C$5=""),"Revisar fechas del proyecto",IF(OR(B142&lt;Resumen!$C$4,B142&gt;Resumen!$C$5),"Fuera del proyecto","Correcta"))))</f>
        <v/>
      </c>
      <c r="U142" s="15">
        <f>IF(A142="","",IF(COUNTA(B142,C142,D142,E142,F142,G142,H142,K142)&lt;8,"Incompleta",IF(E142=D142,"Revisar horario","Completa")))</f>
        <v/>
      </c>
      <c r="V142" s="15">
        <f>IF(A142="","",IF(U142&lt;&gt;"Completa","Revisar",IF(T142&lt;&gt;"Correcta","Revisar",IF(L142="","Sin asignar",IF(AND(O142="Sí",P142="Sí",Q142="Sí",R142="Sin conflicto",OR(S142="Correcto",S142="Sin límite")),"Cubierto","Revisar")))))</f>
        <v/>
      </c>
      <c r="W142" s="12" t="n"/>
    </row>
    <row r="143">
      <c r="A143" s="12" t="n"/>
      <c r="B143" s="25" t="n"/>
      <c r="C143" s="12" t="n"/>
      <c r="D143" s="26" t="n"/>
      <c r="E143" s="26" t="n"/>
      <c r="F143" s="12" t="n"/>
      <c r="G143" s="12" t="n"/>
      <c r="H143" s="12" t="n"/>
      <c r="I143" s="12" t="n"/>
      <c r="J143" s="12" t="n"/>
      <c r="K143" s="12" t="n"/>
      <c r="L143" s="12" t="n"/>
      <c r="M143" s="15">
        <f>IF(L143="","",IFERROR(INDEX(tblEquipo[Nombre profesional],MATCH(L143,tblEquipo[ID técnico],0)),"ID no encontrado"))</f>
        <v/>
      </c>
      <c r="N143" s="15">
        <f>IF(L143="","",IFERROR(INDEX(tblEquipo[Perfil principal],MATCH(L143,tblEquipo[ID técnico],0)),""))</f>
        <v/>
      </c>
      <c r="O143" s="15">
        <f>IF(OR(A143="",B143="",C143="",L143=""),"",IF(COUNTIFS(tblDisponibilidad[ID técnico],L143,tblDisponibilidad[Fecha],B143,tblDisponibilidad[Turno],C143,tblDisponibilidad[Estado de disponibilidad],"Disponible")&gt;0,"Sí","No"))</f>
        <v/>
      </c>
      <c r="P143" s="15">
        <f>IF(L143="","",IF(N143=H143,"Sí","No"))</f>
        <v/>
      </c>
      <c r="Q143" s="15">
        <f>IF(L143="","",IF(AND(IF(I143="",TRUE,IFERROR(INDEX(tblEquipo[[Cámara]:[Producción]],MATCH(L143,tblEquipo[ID técnico],0),MATCH(I143,tblEquipo[[#Headers],[Cámara]:[Producción]],0))="Sí",FALSE)),IF(J143="",TRUE,IFERROR(INDEX(tblEquipo[[Cámara]:[Producción]],MATCH(L143,tblEquipo[ID técnico],0),MATCH(J143,tblEquipo[[#Headers],[Cámara]:[Producción]],0))="Sí",FALSE))),"Sí","No"))</f>
        <v/>
      </c>
      <c r="R143" s="15">
        <f>IF(L143="","",IF(COUNTIFS(tblCobertura[ID técnico asignado],L143,tblCobertura[Fecha],B143,tblCobertura[Turno],C143)&gt;1,"Conflicto","Sin conflicto"))</f>
        <v/>
      </c>
      <c r="S143" s="15">
        <f>IF(L143="","",IFERROR(IF(COUNTIF(tblCobertura[ID técnico asignado],L143)&gt;INDEX(tblEquipo[Máximo de turnos del proyecto],MATCH(L143,tblEquipo[ID técnico],0)),"Superado","Correcto"),"Sin límite"))</f>
        <v/>
      </c>
      <c r="T143" s="15">
        <f>IF(A143="","",IF(B143="","Falta fecha",IF(OR(Resumen!$C$4="",Resumen!$C$5=""),"Revisar fechas del proyecto",IF(OR(B143&lt;Resumen!$C$4,B143&gt;Resumen!$C$5),"Fuera del proyecto","Correcta"))))</f>
        <v/>
      </c>
      <c r="U143" s="15">
        <f>IF(A143="","",IF(COUNTA(B143,C143,D143,E143,F143,G143,H143,K143)&lt;8,"Incompleta",IF(E143=D143,"Revisar horario","Completa")))</f>
        <v/>
      </c>
      <c r="V143" s="15">
        <f>IF(A143="","",IF(U143&lt;&gt;"Completa","Revisar",IF(T143&lt;&gt;"Correcta","Revisar",IF(L143="","Sin asignar",IF(AND(O143="Sí",P143="Sí",Q143="Sí",R143="Sin conflicto",OR(S143="Correcto",S143="Sin límite")),"Cubierto","Revisar")))))</f>
        <v/>
      </c>
      <c r="W143" s="12" t="n"/>
    </row>
    <row r="144">
      <c r="A144" s="12" t="n"/>
      <c r="B144" s="25" t="n"/>
      <c r="C144" s="12" t="n"/>
      <c r="D144" s="26" t="n"/>
      <c r="E144" s="26" t="n"/>
      <c r="F144" s="12" t="n"/>
      <c r="G144" s="12" t="n"/>
      <c r="H144" s="12" t="n"/>
      <c r="I144" s="12" t="n"/>
      <c r="J144" s="12" t="n"/>
      <c r="K144" s="12" t="n"/>
      <c r="L144" s="12" t="n"/>
      <c r="M144" s="15">
        <f>IF(L144="","",IFERROR(INDEX(tblEquipo[Nombre profesional],MATCH(L144,tblEquipo[ID técnico],0)),"ID no encontrado"))</f>
        <v/>
      </c>
      <c r="N144" s="15">
        <f>IF(L144="","",IFERROR(INDEX(tblEquipo[Perfil principal],MATCH(L144,tblEquipo[ID técnico],0)),""))</f>
        <v/>
      </c>
      <c r="O144" s="15">
        <f>IF(OR(A144="",B144="",C144="",L144=""),"",IF(COUNTIFS(tblDisponibilidad[ID técnico],L144,tblDisponibilidad[Fecha],B144,tblDisponibilidad[Turno],C144,tblDisponibilidad[Estado de disponibilidad],"Disponible")&gt;0,"Sí","No"))</f>
        <v/>
      </c>
      <c r="P144" s="15">
        <f>IF(L144="","",IF(N144=H144,"Sí","No"))</f>
        <v/>
      </c>
      <c r="Q144" s="15">
        <f>IF(L144="","",IF(AND(IF(I144="",TRUE,IFERROR(INDEX(tblEquipo[[Cámara]:[Producción]],MATCH(L144,tblEquipo[ID técnico],0),MATCH(I144,tblEquipo[[#Headers],[Cámara]:[Producción]],0))="Sí",FALSE)),IF(J144="",TRUE,IFERROR(INDEX(tblEquipo[[Cámara]:[Producción]],MATCH(L144,tblEquipo[ID técnico],0),MATCH(J144,tblEquipo[[#Headers],[Cámara]:[Producción]],0))="Sí",FALSE))),"Sí","No"))</f>
        <v/>
      </c>
      <c r="R144" s="15">
        <f>IF(L144="","",IF(COUNTIFS(tblCobertura[ID técnico asignado],L144,tblCobertura[Fecha],B144,tblCobertura[Turno],C144)&gt;1,"Conflicto","Sin conflicto"))</f>
        <v/>
      </c>
      <c r="S144" s="15">
        <f>IF(L144="","",IFERROR(IF(COUNTIF(tblCobertura[ID técnico asignado],L144)&gt;INDEX(tblEquipo[Máximo de turnos del proyecto],MATCH(L144,tblEquipo[ID técnico],0)),"Superado","Correcto"),"Sin límite"))</f>
        <v/>
      </c>
      <c r="T144" s="15">
        <f>IF(A144="","",IF(B144="","Falta fecha",IF(OR(Resumen!$C$4="",Resumen!$C$5=""),"Revisar fechas del proyecto",IF(OR(B144&lt;Resumen!$C$4,B144&gt;Resumen!$C$5),"Fuera del proyecto","Correcta"))))</f>
        <v/>
      </c>
      <c r="U144" s="15">
        <f>IF(A144="","",IF(COUNTA(B144,C144,D144,E144,F144,G144,H144,K144)&lt;8,"Incompleta",IF(E144=D144,"Revisar horario","Completa")))</f>
        <v/>
      </c>
      <c r="V144" s="15">
        <f>IF(A144="","",IF(U144&lt;&gt;"Completa","Revisar",IF(T144&lt;&gt;"Correcta","Revisar",IF(L144="","Sin asignar",IF(AND(O144="Sí",P144="Sí",Q144="Sí",R144="Sin conflicto",OR(S144="Correcto",S144="Sin límite")),"Cubierto","Revisar")))))</f>
        <v/>
      </c>
      <c r="W144" s="12" t="n"/>
    </row>
    <row r="145">
      <c r="A145" s="12" t="n"/>
      <c r="B145" s="25" t="n"/>
      <c r="C145" s="12" t="n"/>
      <c r="D145" s="26" t="n"/>
      <c r="E145" s="26" t="n"/>
      <c r="F145" s="12" t="n"/>
      <c r="G145" s="12" t="n"/>
      <c r="H145" s="12" t="n"/>
      <c r="I145" s="12" t="n"/>
      <c r="J145" s="12" t="n"/>
      <c r="K145" s="12" t="n"/>
      <c r="L145" s="12" t="n"/>
      <c r="M145" s="15">
        <f>IF(L145="","",IFERROR(INDEX(tblEquipo[Nombre profesional],MATCH(L145,tblEquipo[ID técnico],0)),"ID no encontrado"))</f>
        <v/>
      </c>
      <c r="N145" s="15">
        <f>IF(L145="","",IFERROR(INDEX(tblEquipo[Perfil principal],MATCH(L145,tblEquipo[ID técnico],0)),""))</f>
        <v/>
      </c>
      <c r="O145" s="15">
        <f>IF(OR(A145="",B145="",C145="",L145=""),"",IF(COUNTIFS(tblDisponibilidad[ID técnico],L145,tblDisponibilidad[Fecha],B145,tblDisponibilidad[Turno],C145,tblDisponibilidad[Estado de disponibilidad],"Disponible")&gt;0,"Sí","No"))</f>
        <v/>
      </c>
      <c r="P145" s="15">
        <f>IF(L145="","",IF(N145=H145,"Sí","No"))</f>
        <v/>
      </c>
      <c r="Q145" s="15">
        <f>IF(L145="","",IF(AND(IF(I145="",TRUE,IFERROR(INDEX(tblEquipo[[Cámara]:[Producción]],MATCH(L145,tblEquipo[ID técnico],0),MATCH(I145,tblEquipo[[#Headers],[Cámara]:[Producción]],0))="Sí",FALSE)),IF(J145="",TRUE,IFERROR(INDEX(tblEquipo[[Cámara]:[Producción]],MATCH(L145,tblEquipo[ID técnico],0),MATCH(J145,tblEquipo[[#Headers],[Cámara]:[Producción]],0))="Sí",FALSE))),"Sí","No"))</f>
        <v/>
      </c>
      <c r="R145" s="15">
        <f>IF(L145="","",IF(COUNTIFS(tblCobertura[ID técnico asignado],L145,tblCobertura[Fecha],B145,tblCobertura[Turno],C145)&gt;1,"Conflicto","Sin conflicto"))</f>
        <v/>
      </c>
      <c r="S145" s="15">
        <f>IF(L145="","",IFERROR(IF(COUNTIF(tblCobertura[ID técnico asignado],L145)&gt;INDEX(tblEquipo[Máximo de turnos del proyecto],MATCH(L145,tblEquipo[ID técnico],0)),"Superado","Correcto"),"Sin límite"))</f>
        <v/>
      </c>
      <c r="T145" s="15">
        <f>IF(A145="","",IF(B145="","Falta fecha",IF(OR(Resumen!$C$4="",Resumen!$C$5=""),"Revisar fechas del proyecto",IF(OR(B145&lt;Resumen!$C$4,B145&gt;Resumen!$C$5),"Fuera del proyecto","Correcta"))))</f>
        <v/>
      </c>
      <c r="U145" s="15">
        <f>IF(A145="","",IF(COUNTA(B145,C145,D145,E145,F145,G145,H145,K145)&lt;8,"Incompleta",IF(E145=D145,"Revisar horario","Completa")))</f>
        <v/>
      </c>
      <c r="V145" s="15">
        <f>IF(A145="","",IF(U145&lt;&gt;"Completa","Revisar",IF(T145&lt;&gt;"Correcta","Revisar",IF(L145="","Sin asignar",IF(AND(O145="Sí",P145="Sí",Q145="Sí",R145="Sin conflicto",OR(S145="Correcto",S145="Sin límite")),"Cubierto","Revisar")))))</f>
        <v/>
      </c>
      <c r="W145" s="12" t="n"/>
    </row>
    <row r="146">
      <c r="A146" s="12" t="n"/>
      <c r="B146" s="25" t="n"/>
      <c r="C146" s="12" t="n"/>
      <c r="D146" s="26" t="n"/>
      <c r="E146" s="26" t="n"/>
      <c r="F146" s="12" t="n"/>
      <c r="G146" s="12" t="n"/>
      <c r="H146" s="12" t="n"/>
      <c r="I146" s="12" t="n"/>
      <c r="J146" s="12" t="n"/>
      <c r="K146" s="12" t="n"/>
      <c r="L146" s="12" t="n"/>
      <c r="M146" s="15">
        <f>IF(L146="","",IFERROR(INDEX(tblEquipo[Nombre profesional],MATCH(L146,tblEquipo[ID técnico],0)),"ID no encontrado"))</f>
        <v/>
      </c>
      <c r="N146" s="15">
        <f>IF(L146="","",IFERROR(INDEX(tblEquipo[Perfil principal],MATCH(L146,tblEquipo[ID técnico],0)),""))</f>
        <v/>
      </c>
      <c r="O146" s="15">
        <f>IF(OR(A146="",B146="",C146="",L146=""),"",IF(COUNTIFS(tblDisponibilidad[ID técnico],L146,tblDisponibilidad[Fecha],B146,tblDisponibilidad[Turno],C146,tblDisponibilidad[Estado de disponibilidad],"Disponible")&gt;0,"Sí","No"))</f>
        <v/>
      </c>
      <c r="P146" s="15">
        <f>IF(L146="","",IF(N146=H146,"Sí","No"))</f>
        <v/>
      </c>
      <c r="Q146" s="15">
        <f>IF(L146="","",IF(AND(IF(I146="",TRUE,IFERROR(INDEX(tblEquipo[[Cámara]:[Producción]],MATCH(L146,tblEquipo[ID técnico],0),MATCH(I146,tblEquipo[[#Headers],[Cámara]:[Producción]],0))="Sí",FALSE)),IF(J146="",TRUE,IFERROR(INDEX(tblEquipo[[Cámara]:[Producción]],MATCH(L146,tblEquipo[ID técnico],0),MATCH(J146,tblEquipo[[#Headers],[Cámara]:[Producción]],0))="Sí",FALSE))),"Sí","No"))</f>
        <v/>
      </c>
      <c r="R146" s="15">
        <f>IF(L146="","",IF(COUNTIFS(tblCobertura[ID técnico asignado],L146,tblCobertura[Fecha],B146,tblCobertura[Turno],C146)&gt;1,"Conflicto","Sin conflicto"))</f>
        <v/>
      </c>
      <c r="S146" s="15">
        <f>IF(L146="","",IFERROR(IF(COUNTIF(tblCobertura[ID técnico asignado],L146)&gt;INDEX(tblEquipo[Máximo de turnos del proyecto],MATCH(L146,tblEquipo[ID técnico],0)),"Superado","Correcto"),"Sin límite"))</f>
        <v/>
      </c>
      <c r="T146" s="15">
        <f>IF(A146="","",IF(B146="","Falta fecha",IF(OR(Resumen!$C$4="",Resumen!$C$5=""),"Revisar fechas del proyecto",IF(OR(B146&lt;Resumen!$C$4,B146&gt;Resumen!$C$5),"Fuera del proyecto","Correcta"))))</f>
        <v/>
      </c>
      <c r="U146" s="15">
        <f>IF(A146="","",IF(COUNTA(B146,C146,D146,E146,F146,G146,H146,K146)&lt;8,"Incompleta",IF(E146=D146,"Revisar horario","Completa")))</f>
        <v/>
      </c>
      <c r="V146" s="15">
        <f>IF(A146="","",IF(U146&lt;&gt;"Completa","Revisar",IF(T146&lt;&gt;"Correcta","Revisar",IF(L146="","Sin asignar",IF(AND(O146="Sí",P146="Sí",Q146="Sí",R146="Sin conflicto",OR(S146="Correcto",S146="Sin límite")),"Cubierto","Revisar")))))</f>
        <v/>
      </c>
      <c r="W146" s="12" t="n"/>
    </row>
    <row r="147">
      <c r="A147" s="12" t="n"/>
      <c r="B147" s="25" t="n"/>
      <c r="C147" s="12" t="n"/>
      <c r="D147" s="26" t="n"/>
      <c r="E147" s="26" t="n"/>
      <c r="F147" s="12" t="n"/>
      <c r="G147" s="12" t="n"/>
      <c r="H147" s="12" t="n"/>
      <c r="I147" s="12" t="n"/>
      <c r="J147" s="12" t="n"/>
      <c r="K147" s="12" t="n"/>
      <c r="L147" s="12" t="n"/>
      <c r="M147" s="15">
        <f>IF(L147="","",IFERROR(INDEX(tblEquipo[Nombre profesional],MATCH(L147,tblEquipo[ID técnico],0)),"ID no encontrado"))</f>
        <v/>
      </c>
      <c r="N147" s="15">
        <f>IF(L147="","",IFERROR(INDEX(tblEquipo[Perfil principal],MATCH(L147,tblEquipo[ID técnico],0)),""))</f>
        <v/>
      </c>
      <c r="O147" s="15">
        <f>IF(OR(A147="",B147="",C147="",L147=""),"",IF(COUNTIFS(tblDisponibilidad[ID técnico],L147,tblDisponibilidad[Fecha],B147,tblDisponibilidad[Turno],C147,tblDisponibilidad[Estado de disponibilidad],"Disponible")&gt;0,"Sí","No"))</f>
        <v/>
      </c>
      <c r="P147" s="15">
        <f>IF(L147="","",IF(N147=H147,"Sí","No"))</f>
        <v/>
      </c>
      <c r="Q147" s="15">
        <f>IF(L147="","",IF(AND(IF(I147="",TRUE,IFERROR(INDEX(tblEquipo[[Cámara]:[Producción]],MATCH(L147,tblEquipo[ID técnico],0),MATCH(I147,tblEquipo[[#Headers],[Cámara]:[Producción]],0))="Sí",FALSE)),IF(J147="",TRUE,IFERROR(INDEX(tblEquipo[[Cámara]:[Producción]],MATCH(L147,tblEquipo[ID técnico],0),MATCH(J147,tblEquipo[[#Headers],[Cámara]:[Producción]],0))="Sí",FALSE))),"Sí","No"))</f>
        <v/>
      </c>
      <c r="R147" s="15">
        <f>IF(L147="","",IF(COUNTIFS(tblCobertura[ID técnico asignado],L147,tblCobertura[Fecha],B147,tblCobertura[Turno],C147)&gt;1,"Conflicto","Sin conflicto"))</f>
        <v/>
      </c>
      <c r="S147" s="15">
        <f>IF(L147="","",IFERROR(IF(COUNTIF(tblCobertura[ID técnico asignado],L147)&gt;INDEX(tblEquipo[Máximo de turnos del proyecto],MATCH(L147,tblEquipo[ID técnico],0)),"Superado","Correcto"),"Sin límite"))</f>
        <v/>
      </c>
      <c r="T147" s="15">
        <f>IF(A147="","",IF(B147="","Falta fecha",IF(OR(Resumen!$C$4="",Resumen!$C$5=""),"Revisar fechas del proyecto",IF(OR(B147&lt;Resumen!$C$4,B147&gt;Resumen!$C$5),"Fuera del proyecto","Correcta"))))</f>
        <v/>
      </c>
      <c r="U147" s="15">
        <f>IF(A147="","",IF(COUNTA(B147,C147,D147,E147,F147,G147,H147,K147)&lt;8,"Incompleta",IF(E147=D147,"Revisar horario","Completa")))</f>
        <v/>
      </c>
      <c r="V147" s="15">
        <f>IF(A147="","",IF(U147&lt;&gt;"Completa","Revisar",IF(T147&lt;&gt;"Correcta","Revisar",IF(L147="","Sin asignar",IF(AND(O147="Sí",P147="Sí",Q147="Sí",R147="Sin conflicto",OR(S147="Correcto",S147="Sin límite")),"Cubierto","Revisar")))))</f>
        <v/>
      </c>
      <c r="W147" s="12" t="n"/>
    </row>
    <row r="148">
      <c r="A148" s="12" t="n"/>
      <c r="B148" s="25" t="n"/>
      <c r="C148" s="12" t="n"/>
      <c r="D148" s="26" t="n"/>
      <c r="E148" s="26" t="n"/>
      <c r="F148" s="12" t="n"/>
      <c r="G148" s="12" t="n"/>
      <c r="H148" s="12" t="n"/>
      <c r="I148" s="12" t="n"/>
      <c r="J148" s="12" t="n"/>
      <c r="K148" s="12" t="n"/>
      <c r="L148" s="12" t="n"/>
      <c r="M148" s="15">
        <f>IF(L148="","",IFERROR(INDEX(tblEquipo[Nombre profesional],MATCH(L148,tblEquipo[ID técnico],0)),"ID no encontrado"))</f>
        <v/>
      </c>
      <c r="N148" s="15">
        <f>IF(L148="","",IFERROR(INDEX(tblEquipo[Perfil principal],MATCH(L148,tblEquipo[ID técnico],0)),""))</f>
        <v/>
      </c>
      <c r="O148" s="15">
        <f>IF(OR(A148="",B148="",C148="",L148=""),"",IF(COUNTIFS(tblDisponibilidad[ID técnico],L148,tblDisponibilidad[Fecha],B148,tblDisponibilidad[Turno],C148,tblDisponibilidad[Estado de disponibilidad],"Disponible")&gt;0,"Sí","No"))</f>
        <v/>
      </c>
      <c r="P148" s="15">
        <f>IF(L148="","",IF(N148=H148,"Sí","No"))</f>
        <v/>
      </c>
      <c r="Q148" s="15">
        <f>IF(L148="","",IF(AND(IF(I148="",TRUE,IFERROR(INDEX(tblEquipo[[Cámara]:[Producción]],MATCH(L148,tblEquipo[ID técnico],0),MATCH(I148,tblEquipo[[#Headers],[Cámara]:[Producción]],0))="Sí",FALSE)),IF(J148="",TRUE,IFERROR(INDEX(tblEquipo[[Cámara]:[Producción]],MATCH(L148,tblEquipo[ID técnico],0),MATCH(J148,tblEquipo[[#Headers],[Cámara]:[Producción]],0))="Sí",FALSE))),"Sí","No"))</f>
        <v/>
      </c>
      <c r="R148" s="15">
        <f>IF(L148="","",IF(COUNTIFS(tblCobertura[ID técnico asignado],L148,tblCobertura[Fecha],B148,tblCobertura[Turno],C148)&gt;1,"Conflicto","Sin conflicto"))</f>
        <v/>
      </c>
      <c r="S148" s="15">
        <f>IF(L148="","",IFERROR(IF(COUNTIF(tblCobertura[ID técnico asignado],L148)&gt;INDEX(tblEquipo[Máximo de turnos del proyecto],MATCH(L148,tblEquipo[ID técnico],0)),"Superado","Correcto"),"Sin límite"))</f>
        <v/>
      </c>
      <c r="T148" s="15">
        <f>IF(A148="","",IF(B148="","Falta fecha",IF(OR(Resumen!$C$4="",Resumen!$C$5=""),"Revisar fechas del proyecto",IF(OR(B148&lt;Resumen!$C$4,B148&gt;Resumen!$C$5),"Fuera del proyecto","Correcta"))))</f>
        <v/>
      </c>
      <c r="U148" s="15">
        <f>IF(A148="","",IF(COUNTA(B148,C148,D148,E148,F148,G148,H148,K148)&lt;8,"Incompleta",IF(E148=D148,"Revisar horario","Completa")))</f>
        <v/>
      </c>
      <c r="V148" s="15">
        <f>IF(A148="","",IF(U148&lt;&gt;"Completa","Revisar",IF(T148&lt;&gt;"Correcta","Revisar",IF(L148="","Sin asignar",IF(AND(O148="Sí",P148="Sí",Q148="Sí",R148="Sin conflicto",OR(S148="Correcto",S148="Sin límite")),"Cubierto","Revisar")))))</f>
        <v/>
      </c>
      <c r="W148" s="12" t="n"/>
    </row>
    <row r="149">
      <c r="A149" s="12" t="n"/>
      <c r="B149" s="25" t="n"/>
      <c r="C149" s="12" t="n"/>
      <c r="D149" s="26" t="n"/>
      <c r="E149" s="26" t="n"/>
      <c r="F149" s="12" t="n"/>
      <c r="G149" s="12" t="n"/>
      <c r="H149" s="12" t="n"/>
      <c r="I149" s="12" t="n"/>
      <c r="J149" s="12" t="n"/>
      <c r="K149" s="12" t="n"/>
      <c r="L149" s="12" t="n"/>
      <c r="M149" s="15">
        <f>IF(L149="","",IFERROR(INDEX(tblEquipo[Nombre profesional],MATCH(L149,tblEquipo[ID técnico],0)),"ID no encontrado"))</f>
        <v/>
      </c>
      <c r="N149" s="15">
        <f>IF(L149="","",IFERROR(INDEX(tblEquipo[Perfil principal],MATCH(L149,tblEquipo[ID técnico],0)),""))</f>
        <v/>
      </c>
      <c r="O149" s="15">
        <f>IF(OR(A149="",B149="",C149="",L149=""),"",IF(COUNTIFS(tblDisponibilidad[ID técnico],L149,tblDisponibilidad[Fecha],B149,tblDisponibilidad[Turno],C149,tblDisponibilidad[Estado de disponibilidad],"Disponible")&gt;0,"Sí","No"))</f>
        <v/>
      </c>
      <c r="P149" s="15">
        <f>IF(L149="","",IF(N149=H149,"Sí","No"))</f>
        <v/>
      </c>
      <c r="Q149" s="15">
        <f>IF(L149="","",IF(AND(IF(I149="",TRUE,IFERROR(INDEX(tblEquipo[[Cámara]:[Producción]],MATCH(L149,tblEquipo[ID técnico],0),MATCH(I149,tblEquipo[[#Headers],[Cámara]:[Producción]],0))="Sí",FALSE)),IF(J149="",TRUE,IFERROR(INDEX(tblEquipo[[Cámara]:[Producción]],MATCH(L149,tblEquipo[ID técnico],0),MATCH(J149,tblEquipo[[#Headers],[Cámara]:[Producción]],0))="Sí",FALSE))),"Sí","No"))</f>
        <v/>
      </c>
      <c r="R149" s="15">
        <f>IF(L149="","",IF(COUNTIFS(tblCobertura[ID técnico asignado],L149,tblCobertura[Fecha],B149,tblCobertura[Turno],C149)&gt;1,"Conflicto","Sin conflicto"))</f>
        <v/>
      </c>
      <c r="S149" s="15">
        <f>IF(L149="","",IFERROR(IF(COUNTIF(tblCobertura[ID técnico asignado],L149)&gt;INDEX(tblEquipo[Máximo de turnos del proyecto],MATCH(L149,tblEquipo[ID técnico],0)),"Superado","Correcto"),"Sin límite"))</f>
        <v/>
      </c>
      <c r="T149" s="15">
        <f>IF(A149="","",IF(B149="","Falta fecha",IF(OR(Resumen!$C$4="",Resumen!$C$5=""),"Revisar fechas del proyecto",IF(OR(B149&lt;Resumen!$C$4,B149&gt;Resumen!$C$5),"Fuera del proyecto","Correcta"))))</f>
        <v/>
      </c>
      <c r="U149" s="15">
        <f>IF(A149="","",IF(COUNTA(B149,C149,D149,E149,F149,G149,H149,K149)&lt;8,"Incompleta",IF(E149=D149,"Revisar horario","Completa")))</f>
        <v/>
      </c>
      <c r="V149" s="15">
        <f>IF(A149="","",IF(U149&lt;&gt;"Completa","Revisar",IF(T149&lt;&gt;"Correcta","Revisar",IF(L149="","Sin asignar",IF(AND(O149="Sí",P149="Sí",Q149="Sí",R149="Sin conflicto",OR(S149="Correcto",S149="Sin límite")),"Cubierto","Revisar")))))</f>
        <v/>
      </c>
      <c r="W149" s="12" t="n"/>
    </row>
    <row r="150">
      <c r="A150" s="12" t="n"/>
      <c r="B150" s="25" t="n"/>
      <c r="C150" s="12" t="n"/>
      <c r="D150" s="26" t="n"/>
      <c r="E150" s="26" t="n"/>
      <c r="F150" s="12" t="n"/>
      <c r="G150" s="12" t="n"/>
      <c r="H150" s="12" t="n"/>
      <c r="I150" s="12" t="n"/>
      <c r="J150" s="12" t="n"/>
      <c r="K150" s="12" t="n"/>
      <c r="L150" s="12" t="n"/>
      <c r="M150" s="15">
        <f>IF(L150="","",IFERROR(INDEX(tblEquipo[Nombre profesional],MATCH(L150,tblEquipo[ID técnico],0)),"ID no encontrado"))</f>
        <v/>
      </c>
      <c r="N150" s="15">
        <f>IF(L150="","",IFERROR(INDEX(tblEquipo[Perfil principal],MATCH(L150,tblEquipo[ID técnico],0)),""))</f>
        <v/>
      </c>
      <c r="O150" s="15">
        <f>IF(OR(A150="",B150="",C150="",L150=""),"",IF(COUNTIFS(tblDisponibilidad[ID técnico],L150,tblDisponibilidad[Fecha],B150,tblDisponibilidad[Turno],C150,tblDisponibilidad[Estado de disponibilidad],"Disponible")&gt;0,"Sí","No"))</f>
        <v/>
      </c>
      <c r="P150" s="15">
        <f>IF(L150="","",IF(N150=H150,"Sí","No"))</f>
        <v/>
      </c>
      <c r="Q150" s="15">
        <f>IF(L150="","",IF(AND(IF(I150="",TRUE,IFERROR(INDEX(tblEquipo[[Cámara]:[Producción]],MATCH(L150,tblEquipo[ID técnico],0),MATCH(I150,tblEquipo[[#Headers],[Cámara]:[Producción]],0))="Sí",FALSE)),IF(J150="",TRUE,IFERROR(INDEX(tblEquipo[[Cámara]:[Producción]],MATCH(L150,tblEquipo[ID técnico],0),MATCH(J150,tblEquipo[[#Headers],[Cámara]:[Producción]],0))="Sí",FALSE))),"Sí","No"))</f>
        <v/>
      </c>
      <c r="R150" s="15">
        <f>IF(L150="","",IF(COUNTIFS(tblCobertura[ID técnico asignado],L150,tblCobertura[Fecha],B150,tblCobertura[Turno],C150)&gt;1,"Conflicto","Sin conflicto"))</f>
        <v/>
      </c>
      <c r="S150" s="15">
        <f>IF(L150="","",IFERROR(IF(COUNTIF(tblCobertura[ID técnico asignado],L150)&gt;INDEX(tblEquipo[Máximo de turnos del proyecto],MATCH(L150,tblEquipo[ID técnico],0)),"Superado","Correcto"),"Sin límite"))</f>
        <v/>
      </c>
      <c r="T150" s="15">
        <f>IF(A150="","",IF(B150="","Falta fecha",IF(OR(Resumen!$C$4="",Resumen!$C$5=""),"Revisar fechas del proyecto",IF(OR(B150&lt;Resumen!$C$4,B150&gt;Resumen!$C$5),"Fuera del proyecto","Correcta"))))</f>
        <v/>
      </c>
      <c r="U150" s="15">
        <f>IF(A150="","",IF(COUNTA(B150,C150,D150,E150,F150,G150,H150,K150)&lt;8,"Incompleta",IF(E150=D150,"Revisar horario","Completa")))</f>
        <v/>
      </c>
      <c r="V150" s="15">
        <f>IF(A150="","",IF(U150&lt;&gt;"Completa","Revisar",IF(T150&lt;&gt;"Correcta","Revisar",IF(L150="","Sin asignar",IF(AND(O150="Sí",P150="Sí",Q150="Sí",R150="Sin conflicto",OR(S150="Correcto",S150="Sin límite")),"Cubierto","Revisar")))))</f>
        <v/>
      </c>
      <c r="W150" s="12" t="n"/>
    </row>
    <row r="151">
      <c r="A151" s="12" t="n"/>
      <c r="B151" s="25" t="n"/>
      <c r="C151" s="12" t="n"/>
      <c r="D151" s="26" t="n"/>
      <c r="E151" s="26" t="n"/>
      <c r="F151" s="12" t="n"/>
      <c r="G151" s="12" t="n"/>
      <c r="H151" s="12" t="n"/>
      <c r="I151" s="12" t="n"/>
      <c r="J151" s="12" t="n"/>
      <c r="K151" s="12" t="n"/>
      <c r="L151" s="12" t="n"/>
      <c r="M151" s="15">
        <f>IF(L151="","",IFERROR(INDEX(tblEquipo[Nombre profesional],MATCH(L151,tblEquipo[ID técnico],0)),"ID no encontrado"))</f>
        <v/>
      </c>
      <c r="N151" s="15">
        <f>IF(L151="","",IFERROR(INDEX(tblEquipo[Perfil principal],MATCH(L151,tblEquipo[ID técnico],0)),""))</f>
        <v/>
      </c>
      <c r="O151" s="15">
        <f>IF(OR(A151="",B151="",C151="",L151=""),"",IF(COUNTIFS(tblDisponibilidad[ID técnico],L151,tblDisponibilidad[Fecha],B151,tblDisponibilidad[Turno],C151,tblDisponibilidad[Estado de disponibilidad],"Disponible")&gt;0,"Sí","No"))</f>
        <v/>
      </c>
      <c r="P151" s="15">
        <f>IF(L151="","",IF(N151=H151,"Sí","No"))</f>
        <v/>
      </c>
      <c r="Q151" s="15">
        <f>IF(L151="","",IF(AND(IF(I151="",TRUE,IFERROR(INDEX(tblEquipo[[Cámara]:[Producción]],MATCH(L151,tblEquipo[ID técnico],0),MATCH(I151,tblEquipo[[#Headers],[Cámara]:[Producción]],0))="Sí",FALSE)),IF(J151="",TRUE,IFERROR(INDEX(tblEquipo[[Cámara]:[Producción]],MATCH(L151,tblEquipo[ID técnico],0),MATCH(J151,tblEquipo[[#Headers],[Cámara]:[Producción]],0))="Sí",FALSE))),"Sí","No"))</f>
        <v/>
      </c>
      <c r="R151" s="15">
        <f>IF(L151="","",IF(COUNTIFS(tblCobertura[ID técnico asignado],L151,tblCobertura[Fecha],B151,tblCobertura[Turno],C151)&gt;1,"Conflicto","Sin conflicto"))</f>
        <v/>
      </c>
      <c r="S151" s="15">
        <f>IF(L151="","",IFERROR(IF(COUNTIF(tblCobertura[ID técnico asignado],L151)&gt;INDEX(tblEquipo[Máximo de turnos del proyecto],MATCH(L151,tblEquipo[ID técnico],0)),"Superado","Correcto"),"Sin límite"))</f>
        <v/>
      </c>
      <c r="T151" s="15">
        <f>IF(A151="","",IF(B151="","Falta fecha",IF(OR(Resumen!$C$4="",Resumen!$C$5=""),"Revisar fechas del proyecto",IF(OR(B151&lt;Resumen!$C$4,B151&gt;Resumen!$C$5),"Fuera del proyecto","Correcta"))))</f>
        <v/>
      </c>
      <c r="U151" s="15">
        <f>IF(A151="","",IF(COUNTA(B151,C151,D151,E151,F151,G151,H151,K151)&lt;8,"Incompleta",IF(E151=D151,"Revisar horario","Completa")))</f>
        <v/>
      </c>
      <c r="V151" s="15">
        <f>IF(A151="","",IF(U151&lt;&gt;"Completa","Revisar",IF(T151&lt;&gt;"Correcta","Revisar",IF(L151="","Sin asignar",IF(AND(O151="Sí",P151="Sí",Q151="Sí",R151="Sin conflicto",OR(S151="Correcto",S151="Sin límite")),"Cubierto","Revisar")))))</f>
        <v/>
      </c>
      <c r="W151" s="12" t="n"/>
    </row>
    <row r="152">
      <c r="A152" s="12" t="n"/>
      <c r="B152" s="25" t="n"/>
      <c r="C152" s="12" t="n"/>
      <c r="D152" s="26" t="n"/>
      <c r="E152" s="26" t="n"/>
      <c r="F152" s="12" t="n"/>
      <c r="G152" s="12" t="n"/>
      <c r="H152" s="12" t="n"/>
      <c r="I152" s="12" t="n"/>
      <c r="J152" s="12" t="n"/>
      <c r="K152" s="12" t="n"/>
      <c r="L152" s="12" t="n"/>
      <c r="M152" s="15">
        <f>IF(L152="","",IFERROR(INDEX(tblEquipo[Nombre profesional],MATCH(L152,tblEquipo[ID técnico],0)),"ID no encontrado"))</f>
        <v/>
      </c>
      <c r="N152" s="15">
        <f>IF(L152="","",IFERROR(INDEX(tblEquipo[Perfil principal],MATCH(L152,tblEquipo[ID técnico],0)),""))</f>
        <v/>
      </c>
      <c r="O152" s="15">
        <f>IF(OR(A152="",B152="",C152="",L152=""),"",IF(COUNTIFS(tblDisponibilidad[ID técnico],L152,tblDisponibilidad[Fecha],B152,tblDisponibilidad[Turno],C152,tblDisponibilidad[Estado de disponibilidad],"Disponible")&gt;0,"Sí","No"))</f>
        <v/>
      </c>
      <c r="P152" s="15">
        <f>IF(L152="","",IF(N152=H152,"Sí","No"))</f>
        <v/>
      </c>
      <c r="Q152" s="15">
        <f>IF(L152="","",IF(AND(IF(I152="",TRUE,IFERROR(INDEX(tblEquipo[[Cámara]:[Producción]],MATCH(L152,tblEquipo[ID técnico],0),MATCH(I152,tblEquipo[[#Headers],[Cámara]:[Producción]],0))="Sí",FALSE)),IF(J152="",TRUE,IFERROR(INDEX(tblEquipo[[Cámara]:[Producción]],MATCH(L152,tblEquipo[ID técnico],0),MATCH(J152,tblEquipo[[#Headers],[Cámara]:[Producción]],0))="Sí",FALSE))),"Sí","No"))</f>
        <v/>
      </c>
      <c r="R152" s="15">
        <f>IF(L152="","",IF(COUNTIFS(tblCobertura[ID técnico asignado],L152,tblCobertura[Fecha],B152,tblCobertura[Turno],C152)&gt;1,"Conflicto","Sin conflicto"))</f>
        <v/>
      </c>
      <c r="S152" s="15">
        <f>IF(L152="","",IFERROR(IF(COUNTIF(tblCobertura[ID técnico asignado],L152)&gt;INDEX(tblEquipo[Máximo de turnos del proyecto],MATCH(L152,tblEquipo[ID técnico],0)),"Superado","Correcto"),"Sin límite"))</f>
        <v/>
      </c>
      <c r="T152" s="15">
        <f>IF(A152="","",IF(B152="","Falta fecha",IF(OR(Resumen!$C$4="",Resumen!$C$5=""),"Revisar fechas del proyecto",IF(OR(B152&lt;Resumen!$C$4,B152&gt;Resumen!$C$5),"Fuera del proyecto","Correcta"))))</f>
        <v/>
      </c>
      <c r="U152" s="15">
        <f>IF(A152="","",IF(COUNTA(B152,C152,D152,E152,F152,G152,H152,K152)&lt;8,"Incompleta",IF(E152=D152,"Revisar horario","Completa")))</f>
        <v/>
      </c>
      <c r="V152" s="15">
        <f>IF(A152="","",IF(U152&lt;&gt;"Completa","Revisar",IF(T152&lt;&gt;"Correcta","Revisar",IF(L152="","Sin asignar",IF(AND(O152="Sí",P152="Sí",Q152="Sí",R152="Sin conflicto",OR(S152="Correcto",S152="Sin límite")),"Cubierto","Revisar")))))</f>
        <v/>
      </c>
      <c r="W152" s="12" t="n"/>
    </row>
    <row r="153">
      <c r="A153" s="12" t="n"/>
      <c r="B153" s="25" t="n"/>
      <c r="C153" s="12" t="n"/>
      <c r="D153" s="26" t="n"/>
      <c r="E153" s="26" t="n"/>
      <c r="F153" s="12" t="n"/>
      <c r="G153" s="12" t="n"/>
      <c r="H153" s="12" t="n"/>
      <c r="I153" s="12" t="n"/>
      <c r="J153" s="12" t="n"/>
      <c r="K153" s="12" t="n"/>
      <c r="L153" s="12" t="n"/>
      <c r="M153" s="15">
        <f>IF(L153="","",IFERROR(INDEX(tblEquipo[Nombre profesional],MATCH(L153,tblEquipo[ID técnico],0)),"ID no encontrado"))</f>
        <v/>
      </c>
      <c r="N153" s="15">
        <f>IF(L153="","",IFERROR(INDEX(tblEquipo[Perfil principal],MATCH(L153,tblEquipo[ID técnico],0)),""))</f>
        <v/>
      </c>
      <c r="O153" s="15">
        <f>IF(OR(A153="",B153="",C153="",L153=""),"",IF(COUNTIFS(tblDisponibilidad[ID técnico],L153,tblDisponibilidad[Fecha],B153,tblDisponibilidad[Turno],C153,tblDisponibilidad[Estado de disponibilidad],"Disponible")&gt;0,"Sí","No"))</f>
        <v/>
      </c>
      <c r="P153" s="15">
        <f>IF(L153="","",IF(N153=H153,"Sí","No"))</f>
        <v/>
      </c>
      <c r="Q153" s="15">
        <f>IF(L153="","",IF(AND(IF(I153="",TRUE,IFERROR(INDEX(tblEquipo[[Cámara]:[Producción]],MATCH(L153,tblEquipo[ID técnico],0),MATCH(I153,tblEquipo[[#Headers],[Cámara]:[Producción]],0))="Sí",FALSE)),IF(J153="",TRUE,IFERROR(INDEX(tblEquipo[[Cámara]:[Producción]],MATCH(L153,tblEquipo[ID técnico],0),MATCH(J153,tblEquipo[[#Headers],[Cámara]:[Producción]],0))="Sí",FALSE))),"Sí","No"))</f>
        <v/>
      </c>
      <c r="R153" s="15">
        <f>IF(L153="","",IF(COUNTIFS(tblCobertura[ID técnico asignado],L153,tblCobertura[Fecha],B153,tblCobertura[Turno],C153)&gt;1,"Conflicto","Sin conflicto"))</f>
        <v/>
      </c>
      <c r="S153" s="15">
        <f>IF(L153="","",IFERROR(IF(COUNTIF(tblCobertura[ID técnico asignado],L153)&gt;INDEX(tblEquipo[Máximo de turnos del proyecto],MATCH(L153,tblEquipo[ID técnico],0)),"Superado","Correcto"),"Sin límite"))</f>
        <v/>
      </c>
      <c r="T153" s="15">
        <f>IF(A153="","",IF(B153="","Falta fecha",IF(OR(Resumen!$C$4="",Resumen!$C$5=""),"Revisar fechas del proyecto",IF(OR(B153&lt;Resumen!$C$4,B153&gt;Resumen!$C$5),"Fuera del proyecto","Correcta"))))</f>
        <v/>
      </c>
      <c r="U153" s="15">
        <f>IF(A153="","",IF(COUNTA(B153,C153,D153,E153,F153,G153,H153,K153)&lt;8,"Incompleta",IF(E153=D153,"Revisar horario","Completa")))</f>
        <v/>
      </c>
      <c r="V153" s="15">
        <f>IF(A153="","",IF(U153&lt;&gt;"Completa","Revisar",IF(T153&lt;&gt;"Correcta","Revisar",IF(L153="","Sin asignar",IF(AND(O153="Sí",P153="Sí",Q153="Sí",R153="Sin conflicto",OR(S153="Correcto",S153="Sin límite")),"Cubierto","Revisar")))))</f>
        <v/>
      </c>
      <c r="W153" s="12" t="n"/>
    </row>
    <row r="154">
      <c r="A154" s="12" t="n"/>
      <c r="B154" s="25" t="n"/>
      <c r="C154" s="12" t="n"/>
      <c r="D154" s="26" t="n"/>
      <c r="E154" s="26" t="n"/>
      <c r="F154" s="12" t="n"/>
      <c r="G154" s="12" t="n"/>
      <c r="H154" s="12" t="n"/>
      <c r="I154" s="12" t="n"/>
      <c r="J154" s="12" t="n"/>
      <c r="K154" s="12" t="n"/>
      <c r="L154" s="12" t="n"/>
      <c r="M154" s="15">
        <f>IF(L154="","",IFERROR(INDEX(tblEquipo[Nombre profesional],MATCH(L154,tblEquipo[ID técnico],0)),"ID no encontrado"))</f>
        <v/>
      </c>
      <c r="N154" s="15">
        <f>IF(L154="","",IFERROR(INDEX(tblEquipo[Perfil principal],MATCH(L154,tblEquipo[ID técnico],0)),""))</f>
        <v/>
      </c>
      <c r="O154" s="15">
        <f>IF(OR(A154="",B154="",C154="",L154=""),"",IF(COUNTIFS(tblDisponibilidad[ID técnico],L154,tblDisponibilidad[Fecha],B154,tblDisponibilidad[Turno],C154,tblDisponibilidad[Estado de disponibilidad],"Disponible")&gt;0,"Sí","No"))</f>
        <v/>
      </c>
      <c r="P154" s="15">
        <f>IF(L154="","",IF(N154=H154,"Sí","No"))</f>
        <v/>
      </c>
      <c r="Q154" s="15">
        <f>IF(L154="","",IF(AND(IF(I154="",TRUE,IFERROR(INDEX(tblEquipo[[Cámara]:[Producción]],MATCH(L154,tblEquipo[ID técnico],0),MATCH(I154,tblEquipo[[#Headers],[Cámara]:[Producción]],0))="Sí",FALSE)),IF(J154="",TRUE,IFERROR(INDEX(tblEquipo[[Cámara]:[Producción]],MATCH(L154,tblEquipo[ID técnico],0),MATCH(J154,tblEquipo[[#Headers],[Cámara]:[Producción]],0))="Sí",FALSE))),"Sí","No"))</f>
        <v/>
      </c>
      <c r="R154" s="15">
        <f>IF(L154="","",IF(COUNTIFS(tblCobertura[ID técnico asignado],L154,tblCobertura[Fecha],B154,tblCobertura[Turno],C154)&gt;1,"Conflicto","Sin conflicto"))</f>
        <v/>
      </c>
      <c r="S154" s="15">
        <f>IF(L154="","",IFERROR(IF(COUNTIF(tblCobertura[ID técnico asignado],L154)&gt;INDEX(tblEquipo[Máximo de turnos del proyecto],MATCH(L154,tblEquipo[ID técnico],0)),"Superado","Correcto"),"Sin límite"))</f>
        <v/>
      </c>
      <c r="T154" s="15">
        <f>IF(A154="","",IF(B154="","Falta fecha",IF(OR(Resumen!$C$4="",Resumen!$C$5=""),"Revisar fechas del proyecto",IF(OR(B154&lt;Resumen!$C$4,B154&gt;Resumen!$C$5),"Fuera del proyecto","Correcta"))))</f>
        <v/>
      </c>
      <c r="U154" s="15">
        <f>IF(A154="","",IF(COUNTA(B154,C154,D154,E154,F154,G154,H154,K154)&lt;8,"Incompleta",IF(E154=D154,"Revisar horario","Completa")))</f>
        <v/>
      </c>
      <c r="V154" s="15">
        <f>IF(A154="","",IF(U154&lt;&gt;"Completa","Revisar",IF(T154&lt;&gt;"Correcta","Revisar",IF(L154="","Sin asignar",IF(AND(O154="Sí",P154="Sí",Q154="Sí",R154="Sin conflicto",OR(S154="Correcto",S154="Sin límite")),"Cubierto","Revisar")))))</f>
        <v/>
      </c>
      <c r="W154" s="12" t="n"/>
    </row>
  </sheetData>
  <autoFilter ref="A4:W154"/>
  <mergeCells count="1">
    <mergeCell ref="A1:W1"/>
  </mergeCells>
  <conditionalFormatting sqref="A5:W154">
    <cfRule type="expression" priority="1" dxfId="2">
      <formula>AND($A5&lt;&gt;"",$V5="Cubierto")</formula>
    </cfRule>
    <cfRule type="expression" priority="2" dxfId="3">
      <formula>AND($A5&lt;&gt;"",$V5="Sin asignar")</formula>
    </cfRule>
    <cfRule type="expression" priority="3" dxfId="4">
      <formula>AND($A5&lt;&gt;"",$V5="Revisar")</formula>
    </cfRule>
    <cfRule type="expression" priority="4" dxfId="5">
      <formula>AND($A5&lt;&gt;"",$K5="Alta",$V5&lt;&gt;"Cubierto")</formula>
    </cfRule>
  </conditionalFormatting>
  <conditionalFormatting sqref="A5:A154">
    <cfRule type="expression" priority="5" dxfId="0">
      <formula>AND($A5&lt;&gt;"",COUNTIF($A$5:$A$154,$A5)&gt;1)</formula>
    </cfRule>
  </conditionalFormatting>
  <dataValidations count="9">
    <dataValidation sqref="A5:A154" showDropDown="0" showInputMessage="1" showErrorMessage="1" allowBlank="0" errorTitle="Valor no válido" error="Use un identificador único, por ejemplo PT-011." promptTitle="Entrada válida" prompt="Use un identificador único, por ejemplo PT-011." type="textLength">
      <formula1>20</formula1>
    </dataValidation>
    <dataValidation sqref="B5:B154" showDropDown="0" showInputMessage="1" showErrorMessage="1" allowBlank="0" errorTitle="Valor no válido" error="Seleccione o introduzca un valor válido." promptTitle="Entrada válida" prompt="Seleccione o introduzca un valor válido." type="date">
      <formula1>DATE(2026,1,1)</formula1>
      <formula2>DATE(2030,12,31)</formula2>
    </dataValidation>
    <dataValidation sqref="C5:C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=INDIRECT("'Instrucciones'!$J$3:$J$6")</formula1>
    </dataValidation>
    <dataValidation sqref="D5:E154" showDropDown="0" showInputMessage="1" showErrorMessage="1" allowBlank="0" errorTitle="Valor no válido" error="Seleccione o introduzca un valor válido." promptTitle="Entrada válida" prompt="Seleccione o introduzca un valor válido." type="time">
      <formula1>TIME(0,0,0)</formula1>
      <formula2>TIME(23,59,59)</formula2>
    </dataValidation>
    <dataValidation sqref="G5:G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=INDIRECT("'Instrucciones'!$K$3:$K$11")</formula1>
    </dataValidation>
    <dataValidation sqref="H5:H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=INDIRECT("'Instrucciones'!$L$3:$L$14")</formula1>
    </dataValidation>
    <dataValidation sqref="I5:J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=INDIRECT("'Instrucciones'!$M$3:$M$10")</formula1>
    </dataValidation>
    <dataValidation sqref="K5:K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=INDIRECT("'Instrucciones'!$O$3:$O$5")</formula1>
    </dataValidation>
    <dataValidation sqref="L5:L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=INDIRECT("'Equipo'!$A$5:$A$154")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5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9" customWidth="1" min="3" max="3"/>
    <col width="12" customWidth="1" min="4" max="4"/>
    <col width="14" customWidth="1" min="5" max="5"/>
    <col width="12" customWidth="1" min="6" max="6"/>
    <col width="10" customWidth="1" min="7" max="7"/>
    <col width="10" customWidth="1" min="8" max="8"/>
    <col width="11" customWidth="1" min="9" max="9"/>
    <col width="10" customWidth="1" min="10" max="10"/>
    <col width="13" customWidth="1" min="11" max="11"/>
    <col width="18" customWidth="1" min="12" max="12"/>
    <col width="24" customWidth="1" min="13" max="13"/>
    <col width="16" customWidth="1" min="14" max="14"/>
    <col width="20" customWidth="1" min="15" max="15"/>
    <col width="17" customWidth="1" min="16" max="16"/>
    <col width="30" customWidth="1" min="17" max="17"/>
  </cols>
  <sheetData>
    <row r="1" ht="28" customHeight="1">
      <c r="A1" s="1" t="inlineStr">
        <is>
          <t>Equipo técnico</t>
        </is>
      </c>
    </row>
    <row r="2">
      <c r="A2" s="2" t="inlineStr">
        <is>
          <t>Profesionales disponibles para asignación, perfiles y habilidades operativas.</t>
        </is>
      </c>
    </row>
    <row r="3"/>
    <row r="4" ht="34" customHeight="1">
      <c r="A4" s="11" t="inlineStr">
        <is>
          <t>ID técnico</t>
        </is>
      </c>
      <c r="B4" s="11" t="inlineStr">
        <is>
          <t>Nombre profesional</t>
        </is>
      </c>
      <c r="C4" s="11" t="inlineStr">
        <is>
          <t>Perfil principal</t>
        </is>
      </c>
      <c r="D4" s="11" t="inlineStr">
        <is>
          <t>Cámara</t>
        </is>
      </c>
      <c r="E4" s="11" t="inlineStr">
        <is>
          <t>Iluminación</t>
        </is>
      </c>
      <c r="F4" s="11" t="inlineStr">
        <is>
          <t>Sonido</t>
        </is>
      </c>
      <c r="G4" s="11" t="inlineStr">
        <is>
          <t>DIT</t>
        </is>
      </c>
      <c r="H4" s="11" t="inlineStr">
        <is>
          <t>Dron</t>
        </is>
      </c>
      <c r="I4" s="11" t="inlineStr">
        <is>
          <t>Gimbal</t>
        </is>
      </c>
      <c r="J4" s="11" t="inlineStr">
        <is>
          <t>Arte</t>
        </is>
      </c>
      <c r="K4" s="11" t="inlineStr">
        <is>
          <t>Producción</t>
        </is>
      </c>
      <c r="L4" s="11" t="inlineStr">
        <is>
          <t>Máximo de turnos del proyecto</t>
        </is>
      </c>
      <c r="M4" s="11" t="inlineStr">
        <is>
          <t>Estado del recurso</t>
        </is>
      </c>
      <c r="N4" s="11" t="inlineStr">
        <is>
          <t>Turnos asignados</t>
        </is>
      </c>
      <c r="O4" s="11" t="inlineStr">
        <is>
          <t>Disponibilidades registradas</t>
        </is>
      </c>
      <c r="P4" s="11" t="inlineStr">
        <is>
          <t>Control fila</t>
        </is>
      </c>
      <c r="Q4" s="11" t="inlineStr">
        <is>
          <t>Observaciones operativas</t>
        </is>
      </c>
    </row>
    <row r="5">
      <c r="A5" s="12" t="inlineStr">
        <is>
          <t>TEC-001</t>
        </is>
      </c>
      <c r="B5" s="12" t="inlineStr">
        <is>
          <t>Alba Niebla</t>
        </is>
      </c>
      <c r="C5" s="12" t="inlineStr">
        <is>
          <t>Dirección de fotografía</t>
        </is>
      </c>
      <c r="D5" s="12" t="inlineStr">
        <is>
          <t>Sí</t>
        </is>
      </c>
      <c r="E5" s="12" t="inlineStr">
        <is>
          <t>Sí</t>
        </is>
      </c>
      <c r="F5" s="12" t="inlineStr">
        <is>
          <t>No</t>
        </is>
      </c>
      <c r="G5" s="12" t="inlineStr">
        <is>
          <t>No</t>
        </is>
      </c>
      <c r="H5" s="12" t="inlineStr">
        <is>
          <t>No</t>
        </is>
      </c>
      <c r="I5" s="12" t="inlineStr">
        <is>
          <t>Sí</t>
        </is>
      </c>
      <c r="J5" s="12" t="inlineStr">
        <is>
          <t>No</t>
        </is>
      </c>
      <c r="K5" s="12" t="inlineStr">
        <is>
          <t>No</t>
        </is>
      </c>
      <c r="L5" s="12" t="n">
        <v>4</v>
      </c>
      <c r="M5" s="12" t="inlineStr">
        <is>
          <t>Activo</t>
        </is>
      </c>
      <c r="N5" s="15">
        <f>IF(A5="","",COUNTIF(tblCobertura[ID técnico asignado],A5))</f>
        <v/>
      </c>
      <c r="O5" s="15">
        <f>IF(A5="","",COUNTIF(tblDisponibilidad[ID técnico],A5))</f>
        <v/>
      </c>
      <c r="P5" s="15">
        <f>IF(A5="","",IF(COUNTA(B5,C5,D5,E5,F5,G5,H5,I5,J5,K5,M5)&lt;11,"Incompleta",IF(COUNTIF(tblEquipo[ID técnico],A5)&gt;1,"ID duplicado","Completa")))</f>
        <v/>
      </c>
      <c r="Q5" s="12" t="inlineStr"/>
    </row>
    <row r="6">
      <c r="A6" s="12" t="inlineStr">
        <is>
          <t>TEC-002</t>
        </is>
      </c>
      <c r="B6" s="12" t="inlineStr">
        <is>
          <t>Bruno Candela</t>
        </is>
      </c>
      <c r="C6" s="12" t="inlineStr">
        <is>
          <t>Operación de cámara</t>
        </is>
      </c>
      <c r="D6" s="12" t="inlineStr">
        <is>
          <t>Sí</t>
        </is>
      </c>
      <c r="E6" s="12" t="inlineStr">
        <is>
          <t>No</t>
        </is>
      </c>
      <c r="F6" s="12" t="inlineStr">
        <is>
          <t>No</t>
        </is>
      </c>
      <c r="G6" s="12" t="inlineStr">
        <is>
          <t>No</t>
        </is>
      </c>
      <c r="H6" s="12" t="inlineStr">
        <is>
          <t>No</t>
        </is>
      </c>
      <c r="I6" s="12" t="inlineStr">
        <is>
          <t>Sí</t>
        </is>
      </c>
      <c r="J6" s="12" t="inlineStr">
        <is>
          <t>No</t>
        </is>
      </c>
      <c r="K6" s="12" t="inlineStr">
        <is>
          <t>No</t>
        </is>
      </c>
      <c r="L6" s="12" t="n">
        <v>5</v>
      </c>
      <c r="M6" s="12" t="inlineStr">
        <is>
          <t>Activo</t>
        </is>
      </c>
      <c r="N6" s="15">
        <f>IF(A6="","",COUNTIF(tblCobertura[ID técnico asignado],A6))</f>
        <v/>
      </c>
      <c r="O6" s="15">
        <f>IF(A6="","",COUNTIF(tblDisponibilidad[ID técnico],A6))</f>
        <v/>
      </c>
      <c r="P6" s="15">
        <f>IF(A6="","",IF(COUNTA(B6,C6,D6,E6,F6,G6,H6,I6,J6,K6,M6)&lt;11,"Incompleta",IF(COUNTIF(tblEquipo[ID técnico],A6)&gt;1,"ID duplicado","Completa")))</f>
        <v/>
      </c>
      <c r="Q6" s="12" t="inlineStr"/>
    </row>
    <row r="7">
      <c r="A7" s="12" t="inlineStr">
        <is>
          <t>TEC-003</t>
        </is>
      </c>
      <c r="B7" s="12" t="inlineStr">
        <is>
          <t>Cora Lumen</t>
        </is>
      </c>
      <c r="C7" s="12" t="inlineStr">
        <is>
          <t>Ayudantía de cámara</t>
        </is>
      </c>
      <c r="D7" s="12" t="inlineStr">
        <is>
          <t>Sí</t>
        </is>
      </c>
      <c r="E7" s="12" t="inlineStr">
        <is>
          <t>No</t>
        </is>
      </c>
      <c r="F7" s="12" t="inlineStr">
        <is>
          <t>No</t>
        </is>
      </c>
      <c r="G7" s="12" t="inlineStr">
        <is>
          <t>Sí</t>
        </is>
      </c>
      <c r="H7" s="12" t="inlineStr">
        <is>
          <t>No</t>
        </is>
      </c>
      <c r="I7" s="12" t="inlineStr">
        <is>
          <t>No</t>
        </is>
      </c>
      <c r="J7" s="12" t="inlineStr">
        <is>
          <t>No</t>
        </is>
      </c>
      <c r="K7" s="12" t="inlineStr">
        <is>
          <t>No</t>
        </is>
      </c>
      <c r="L7" s="12" t="n">
        <v>5</v>
      </c>
      <c r="M7" s="12" t="inlineStr">
        <is>
          <t>Activo</t>
        </is>
      </c>
      <c r="N7" s="15">
        <f>IF(A7="","",COUNTIF(tblCobertura[ID técnico asignado],A7))</f>
        <v/>
      </c>
      <c r="O7" s="15">
        <f>IF(A7="","",COUNTIF(tblDisponibilidad[ID técnico],A7))</f>
        <v/>
      </c>
      <c r="P7" s="15">
        <f>IF(A7="","",IF(COUNTA(B7,C7,D7,E7,F7,G7,H7,I7,J7,K7,M7)&lt;11,"Incompleta",IF(COUNTIF(tblEquipo[ID técnico],A7)&gt;1,"ID duplicado","Completa")))</f>
        <v/>
      </c>
      <c r="Q7" s="12" t="inlineStr"/>
    </row>
    <row r="8">
      <c r="A8" s="12" t="inlineStr">
        <is>
          <t>TEC-004</t>
        </is>
      </c>
      <c r="B8" s="12" t="inlineStr">
        <is>
          <t>Darío Pixel</t>
        </is>
      </c>
      <c r="C8" s="12" t="inlineStr">
        <is>
          <t>DIT</t>
        </is>
      </c>
      <c r="D8" s="12" t="inlineStr">
        <is>
          <t>Sí</t>
        </is>
      </c>
      <c r="E8" s="12" t="inlineStr">
        <is>
          <t>No</t>
        </is>
      </c>
      <c r="F8" s="12" t="inlineStr">
        <is>
          <t>No</t>
        </is>
      </c>
      <c r="G8" s="12" t="inlineStr">
        <is>
          <t>Sí</t>
        </is>
      </c>
      <c r="H8" s="12" t="inlineStr">
        <is>
          <t>No</t>
        </is>
      </c>
      <c r="I8" s="12" t="inlineStr">
        <is>
          <t>No</t>
        </is>
      </c>
      <c r="J8" s="12" t="inlineStr">
        <is>
          <t>No</t>
        </is>
      </c>
      <c r="K8" s="12" t="inlineStr">
        <is>
          <t>No</t>
        </is>
      </c>
      <c r="L8" s="12" t="n">
        <v>4</v>
      </c>
      <c r="M8" s="12" t="inlineStr">
        <is>
          <t>Activo</t>
        </is>
      </c>
      <c r="N8" s="15">
        <f>IF(A8="","",COUNTIF(tblCobertura[ID técnico asignado],A8))</f>
        <v/>
      </c>
      <c r="O8" s="15">
        <f>IF(A8="","",COUNTIF(tblDisponibilidad[ID técnico],A8))</f>
        <v/>
      </c>
      <c r="P8" s="15">
        <f>IF(A8="","",IF(COUNTA(B8,C8,D8,E8,F8,G8,H8,I8,J8,K8,M8)&lt;11,"Incompleta",IF(COUNTIF(tblEquipo[ID técnico],A8)&gt;1,"ID duplicado","Completa")))</f>
        <v/>
      </c>
      <c r="Q8" s="12" t="inlineStr"/>
    </row>
    <row r="9">
      <c r="A9" s="12" t="inlineStr">
        <is>
          <t>TEC-005</t>
        </is>
      </c>
      <c r="B9" s="12" t="inlineStr">
        <is>
          <t>Eva Voltio</t>
        </is>
      </c>
      <c r="C9" s="12" t="inlineStr">
        <is>
          <t>Jefatura de iluminación</t>
        </is>
      </c>
      <c r="D9" s="12" t="inlineStr">
        <is>
          <t>No</t>
        </is>
      </c>
      <c r="E9" s="12" t="inlineStr">
        <is>
          <t>Sí</t>
        </is>
      </c>
      <c r="F9" s="12" t="inlineStr">
        <is>
          <t>No</t>
        </is>
      </c>
      <c r="G9" s="12" t="inlineStr">
        <is>
          <t>No</t>
        </is>
      </c>
      <c r="H9" s="12" t="inlineStr">
        <is>
          <t>No</t>
        </is>
      </c>
      <c r="I9" s="12" t="inlineStr">
        <is>
          <t>No</t>
        </is>
      </c>
      <c r="J9" s="12" t="inlineStr">
        <is>
          <t>No</t>
        </is>
      </c>
      <c r="K9" s="12" t="inlineStr">
        <is>
          <t>No</t>
        </is>
      </c>
      <c r="L9" s="12" t="n">
        <v>4</v>
      </c>
      <c r="M9" s="12" t="inlineStr">
        <is>
          <t>Activo</t>
        </is>
      </c>
      <c r="N9" s="15">
        <f>IF(A9="","",COUNTIF(tblCobertura[ID técnico asignado],A9))</f>
        <v/>
      </c>
      <c r="O9" s="15">
        <f>IF(A9="","",COUNTIF(tblDisponibilidad[ID técnico],A9))</f>
        <v/>
      </c>
      <c r="P9" s="15">
        <f>IF(A9="","",IF(COUNTA(B9,C9,D9,E9,F9,G9,H9,I9,J9,K9,M9)&lt;11,"Incompleta",IF(COUNTIF(tblEquipo[ID técnico],A9)&gt;1,"ID duplicado","Completa")))</f>
        <v/>
      </c>
      <c r="Q9" s="12" t="inlineStr"/>
    </row>
    <row r="10">
      <c r="A10" s="12" t="inlineStr">
        <is>
          <t>TEC-006</t>
        </is>
      </c>
      <c r="B10" s="12" t="inlineStr">
        <is>
          <t>Fabio Eco</t>
        </is>
      </c>
      <c r="C10" s="12" t="inlineStr">
        <is>
          <t>Sonidista</t>
        </is>
      </c>
      <c r="D10" s="12" t="inlineStr">
        <is>
          <t>No</t>
        </is>
      </c>
      <c r="E10" s="12" t="inlineStr">
        <is>
          <t>No</t>
        </is>
      </c>
      <c r="F10" s="12" t="inlineStr">
        <is>
          <t>Sí</t>
        </is>
      </c>
      <c r="G10" s="12" t="inlineStr">
        <is>
          <t>No</t>
        </is>
      </c>
      <c r="H10" s="12" t="inlineStr">
        <is>
          <t>No</t>
        </is>
      </c>
      <c r="I10" s="12" t="inlineStr">
        <is>
          <t>No</t>
        </is>
      </c>
      <c r="J10" s="12" t="inlineStr">
        <is>
          <t>No</t>
        </is>
      </c>
      <c r="K10" s="12" t="inlineStr">
        <is>
          <t>No</t>
        </is>
      </c>
      <c r="L10" s="12" t="n">
        <v>5</v>
      </c>
      <c r="M10" s="12" t="inlineStr">
        <is>
          <t>Activo</t>
        </is>
      </c>
      <c r="N10" s="15">
        <f>IF(A10="","",COUNTIF(tblCobertura[ID técnico asignado],A10))</f>
        <v/>
      </c>
      <c r="O10" s="15">
        <f>IF(A10="","",COUNTIF(tblDisponibilidad[ID técnico],A10))</f>
        <v/>
      </c>
      <c r="P10" s="15">
        <f>IF(A10="","",IF(COUNTA(B10,C10,D10,E10,F10,G10,H10,I10,J10,K10,M10)&lt;11,"Incompleta",IF(COUNTIF(tblEquipo[ID técnico],A10)&gt;1,"ID duplicado","Completa")))</f>
        <v/>
      </c>
      <c r="Q10" s="12" t="inlineStr"/>
    </row>
    <row r="11">
      <c r="A11" s="12" t="inlineStr">
        <is>
          <t>TEC-007</t>
        </is>
      </c>
      <c r="B11" s="12" t="inlineStr">
        <is>
          <t>Gala Hélice</t>
        </is>
      </c>
      <c r="C11" s="12" t="inlineStr">
        <is>
          <t>Operación de dron</t>
        </is>
      </c>
      <c r="D11" s="12" t="inlineStr">
        <is>
          <t>Sí</t>
        </is>
      </c>
      <c r="E11" s="12" t="inlineStr">
        <is>
          <t>No</t>
        </is>
      </c>
      <c r="F11" s="12" t="inlineStr">
        <is>
          <t>No</t>
        </is>
      </c>
      <c r="G11" s="12" t="inlineStr">
        <is>
          <t>No</t>
        </is>
      </c>
      <c r="H11" s="12" t="inlineStr">
        <is>
          <t>Sí</t>
        </is>
      </c>
      <c r="I11" s="12" t="inlineStr">
        <is>
          <t>Sí</t>
        </is>
      </c>
      <c r="J11" s="12" t="inlineStr">
        <is>
          <t>No</t>
        </is>
      </c>
      <c r="K11" s="12" t="inlineStr">
        <is>
          <t>No</t>
        </is>
      </c>
      <c r="L11" s="12" t="n">
        <v>3</v>
      </c>
      <c r="M11" s="12" t="inlineStr">
        <is>
          <t>Pendiente de confirmar</t>
        </is>
      </c>
      <c r="N11" s="15">
        <f>IF(A11="","",COUNTIF(tblCobertura[ID técnico asignado],A11))</f>
        <v/>
      </c>
      <c r="O11" s="15">
        <f>IF(A11="","",COUNTIF(tblDisponibilidad[ID técnico],A11))</f>
        <v/>
      </c>
      <c r="P11" s="15">
        <f>IF(A11="","",IF(COUNTA(B11,C11,D11,E11,F11,G11,H11,I11,J11,K11,M11)&lt;11,"Incompleta",IF(COUNTIF(tblEquipo[ID técnico],A11)&gt;1,"ID duplicado","Completa")))</f>
        <v/>
      </c>
      <c r="Q11" s="12" t="inlineStr"/>
    </row>
    <row r="12">
      <c r="A12" s="12" t="inlineStr">
        <is>
          <t>TEC-008</t>
        </is>
      </c>
      <c r="B12" s="12" t="inlineStr">
        <is>
          <t>Hugo Trama</t>
        </is>
      </c>
      <c r="C12" s="12" t="inlineStr">
        <is>
          <t>Dirección de arte</t>
        </is>
      </c>
      <c r="D12" s="12" t="inlineStr">
        <is>
          <t>No</t>
        </is>
      </c>
      <c r="E12" s="12" t="inlineStr">
        <is>
          <t>No</t>
        </is>
      </c>
      <c r="F12" s="12" t="inlineStr">
        <is>
          <t>No</t>
        </is>
      </c>
      <c r="G12" s="12" t="inlineStr">
        <is>
          <t>No</t>
        </is>
      </c>
      <c r="H12" s="12" t="inlineStr">
        <is>
          <t>No</t>
        </is>
      </c>
      <c r="I12" s="12" t="inlineStr">
        <is>
          <t>No</t>
        </is>
      </c>
      <c r="J12" s="12" t="inlineStr">
        <is>
          <t>Sí</t>
        </is>
      </c>
      <c r="K12" s="12" t="inlineStr">
        <is>
          <t>No</t>
        </is>
      </c>
      <c r="L12" s="12" t="n">
        <v>4</v>
      </c>
      <c r="M12" s="12" t="inlineStr">
        <is>
          <t>Activo</t>
        </is>
      </c>
      <c r="N12" s="15">
        <f>IF(A12="","",COUNTIF(tblCobertura[ID técnico asignado],A12))</f>
        <v/>
      </c>
      <c r="O12" s="15">
        <f>IF(A12="","",COUNTIF(tblDisponibilidad[ID técnico],A12))</f>
        <v/>
      </c>
      <c r="P12" s="15">
        <f>IF(A12="","",IF(COUNTA(B12,C12,D12,E12,F12,G12,H12,I12,J12,K12,M12)&lt;11,"Incompleta",IF(COUNTIF(tblEquipo[ID técnico],A12)&gt;1,"ID duplicado","Completa")))</f>
        <v/>
      </c>
      <c r="Q12" s="12" t="inlineStr"/>
    </row>
    <row r="13">
      <c r="A13" s="12" t="inlineStr">
        <is>
          <t>TEC-009</t>
        </is>
      </c>
      <c r="B13" s="12" t="inlineStr">
        <is>
          <t>Inés Claqueta</t>
        </is>
      </c>
      <c r="C13" s="12" t="inlineStr">
        <is>
          <t>Auxiliar de producción</t>
        </is>
      </c>
      <c r="D13" s="12" t="inlineStr">
        <is>
          <t>No</t>
        </is>
      </c>
      <c r="E13" s="12" t="inlineStr">
        <is>
          <t>No</t>
        </is>
      </c>
      <c r="F13" s="12" t="inlineStr">
        <is>
          <t>No</t>
        </is>
      </c>
      <c r="G13" s="12" t="inlineStr">
        <is>
          <t>No</t>
        </is>
      </c>
      <c r="H13" s="12" t="inlineStr">
        <is>
          <t>No</t>
        </is>
      </c>
      <c r="I13" s="12" t="inlineStr">
        <is>
          <t>No</t>
        </is>
      </c>
      <c r="J13" s="12" t="inlineStr">
        <is>
          <t>No</t>
        </is>
      </c>
      <c r="K13" s="12" t="inlineStr">
        <is>
          <t>Sí</t>
        </is>
      </c>
      <c r="L13" s="12" t="n">
        <v>5</v>
      </c>
      <c r="M13" s="12" t="inlineStr">
        <is>
          <t>Activo</t>
        </is>
      </c>
      <c r="N13" s="15">
        <f>IF(A13="","",COUNTIF(tblCobertura[ID técnico asignado],A13))</f>
        <v/>
      </c>
      <c r="O13" s="15">
        <f>IF(A13="","",COUNTIF(tblDisponibilidad[ID técnico],A13))</f>
        <v/>
      </c>
      <c r="P13" s="15">
        <f>IF(A13="","",IF(COUNTA(B13,C13,D13,E13,F13,G13,H13,I13,J13,K13,M13)&lt;11,"Incompleta",IF(COUNTIF(tblEquipo[ID técnico],A13)&gt;1,"ID duplicado","Completa")))</f>
        <v/>
      </c>
      <c r="Q13" s="12" t="inlineStr"/>
    </row>
    <row r="14">
      <c r="A14" s="12" t="inlineStr">
        <is>
          <t>TEC-010</t>
        </is>
      </c>
      <c r="B14" s="12" t="inlineStr">
        <is>
          <t>Joel Pulso</t>
        </is>
      </c>
      <c r="C14" s="12" t="inlineStr">
        <is>
          <t>Operación de gimbal</t>
        </is>
      </c>
      <c r="D14" s="12" t="inlineStr">
        <is>
          <t>Sí</t>
        </is>
      </c>
      <c r="E14" s="12" t="inlineStr">
        <is>
          <t>No</t>
        </is>
      </c>
      <c r="F14" s="12" t="inlineStr">
        <is>
          <t>No</t>
        </is>
      </c>
      <c r="G14" s="12" t="inlineStr">
        <is>
          <t>No</t>
        </is>
      </c>
      <c r="H14" s="12" t="inlineStr">
        <is>
          <t>No</t>
        </is>
      </c>
      <c r="I14" s="12" t="inlineStr">
        <is>
          <t>Sí</t>
        </is>
      </c>
      <c r="J14" s="12" t="inlineStr">
        <is>
          <t>No</t>
        </is>
      </c>
      <c r="K14" s="12" t="inlineStr">
        <is>
          <t>No</t>
        </is>
      </c>
      <c r="L14" s="12" t="n">
        <v>3</v>
      </c>
      <c r="M14" s="12" t="inlineStr">
        <is>
          <t>Activo</t>
        </is>
      </c>
      <c r="N14" s="15">
        <f>IF(A14="","",COUNTIF(tblCobertura[ID técnico asignado],A14))</f>
        <v/>
      </c>
      <c r="O14" s="15">
        <f>IF(A14="","",COUNTIF(tblDisponibilidad[ID técnico],A14))</f>
        <v/>
      </c>
      <c r="P14" s="15">
        <f>IF(A14="","",IF(COUNTA(B14,C14,D14,E14,F14,G14,H14,I14,J14,K14,M14)&lt;11,"Incompleta",IF(COUNTIF(tblEquipo[ID técnico],A14)&gt;1,"ID duplicado","Completa")))</f>
        <v/>
      </c>
      <c r="Q14" s="12" t="inlineStr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5">
        <f>IF(A15="","",COUNTIF(tblCobertura[ID técnico asignado],A15))</f>
        <v/>
      </c>
      <c r="O15" s="15">
        <f>IF(A15="","",COUNTIF(tblDisponibilidad[ID técnico],A15))</f>
        <v/>
      </c>
      <c r="P15" s="15">
        <f>IF(A15="","",IF(COUNTA(B15,C15,D15,E15,F15,G15,H15,I15,J15,K15,M15)&lt;11,"Incompleta",IF(COUNTIF(tblEquipo[ID técnico],A15)&gt;1,"ID duplicado","Completa")))</f>
        <v/>
      </c>
      <c r="Q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5">
        <f>IF(A16="","",COUNTIF(tblCobertura[ID técnico asignado],A16))</f>
        <v/>
      </c>
      <c r="O16" s="15">
        <f>IF(A16="","",COUNTIF(tblDisponibilidad[ID técnico],A16))</f>
        <v/>
      </c>
      <c r="P16" s="15">
        <f>IF(A16="","",IF(COUNTA(B16,C16,D16,E16,F16,G16,H16,I16,J16,K16,M16)&lt;11,"Incompleta",IF(COUNTIF(tblEquipo[ID técnico],A16)&gt;1,"ID duplicado","Completa")))</f>
        <v/>
      </c>
      <c r="Q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5">
        <f>IF(A17="","",COUNTIF(tblCobertura[ID técnico asignado],A17))</f>
        <v/>
      </c>
      <c r="O17" s="15">
        <f>IF(A17="","",COUNTIF(tblDisponibilidad[ID técnico],A17))</f>
        <v/>
      </c>
      <c r="P17" s="15">
        <f>IF(A17="","",IF(COUNTA(B17,C17,D17,E17,F17,G17,H17,I17,J17,K17,M17)&lt;11,"Incompleta",IF(COUNTIF(tblEquipo[ID técnico],A17)&gt;1,"ID duplicado","Completa")))</f>
        <v/>
      </c>
      <c r="Q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5">
        <f>IF(A18="","",COUNTIF(tblCobertura[ID técnico asignado],A18))</f>
        <v/>
      </c>
      <c r="O18" s="15">
        <f>IF(A18="","",COUNTIF(tblDisponibilidad[ID técnico],A18))</f>
        <v/>
      </c>
      <c r="P18" s="15">
        <f>IF(A18="","",IF(COUNTA(B18,C18,D18,E18,F18,G18,H18,I18,J18,K18,M18)&lt;11,"Incompleta",IF(COUNTIF(tblEquipo[ID técnico],A18)&gt;1,"ID duplicado","Completa")))</f>
        <v/>
      </c>
      <c r="Q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5">
        <f>IF(A19="","",COUNTIF(tblCobertura[ID técnico asignado],A19))</f>
        <v/>
      </c>
      <c r="O19" s="15">
        <f>IF(A19="","",COUNTIF(tblDisponibilidad[ID técnico],A19))</f>
        <v/>
      </c>
      <c r="P19" s="15">
        <f>IF(A19="","",IF(COUNTA(B19,C19,D19,E19,F19,G19,H19,I19,J19,K19,M19)&lt;11,"Incompleta",IF(COUNTIF(tblEquipo[ID técnico],A19)&gt;1,"ID duplicado","Completa")))</f>
        <v/>
      </c>
      <c r="Q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5">
        <f>IF(A20="","",COUNTIF(tblCobertura[ID técnico asignado],A20))</f>
        <v/>
      </c>
      <c r="O20" s="15">
        <f>IF(A20="","",COUNTIF(tblDisponibilidad[ID técnico],A20))</f>
        <v/>
      </c>
      <c r="P20" s="15">
        <f>IF(A20="","",IF(COUNTA(B20,C20,D20,E20,F20,G20,H20,I20,J20,K20,M20)&lt;11,"Incompleta",IF(COUNTIF(tblEquipo[ID técnico],A20)&gt;1,"ID duplicado","Completa")))</f>
        <v/>
      </c>
      <c r="Q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5">
        <f>IF(A21="","",COUNTIF(tblCobertura[ID técnico asignado],A21))</f>
        <v/>
      </c>
      <c r="O21" s="15">
        <f>IF(A21="","",COUNTIF(tblDisponibilidad[ID técnico],A21))</f>
        <v/>
      </c>
      <c r="P21" s="15">
        <f>IF(A21="","",IF(COUNTA(B21,C21,D21,E21,F21,G21,H21,I21,J21,K21,M21)&lt;11,"Incompleta",IF(COUNTIF(tblEquipo[ID técnico],A21)&gt;1,"ID duplicado","Completa")))</f>
        <v/>
      </c>
      <c r="Q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5">
        <f>IF(A22="","",COUNTIF(tblCobertura[ID técnico asignado],A22))</f>
        <v/>
      </c>
      <c r="O22" s="15">
        <f>IF(A22="","",COUNTIF(tblDisponibilidad[ID técnico],A22))</f>
        <v/>
      </c>
      <c r="P22" s="15">
        <f>IF(A22="","",IF(COUNTA(B22,C22,D22,E22,F22,G22,H22,I22,J22,K22,M22)&lt;11,"Incompleta",IF(COUNTIF(tblEquipo[ID técnico],A22)&gt;1,"ID duplicado","Completa")))</f>
        <v/>
      </c>
      <c r="Q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5">
        <f>IF(A23="","",COUNTIF(tblCobertura[ID técnico asignado],A23))</f>
        <v/>
      </c>
      <c r="O23" s="15">
        <f>IF(A23="","",COUNTIF(tblDisponibilidad[ID técnico],A23))</f>
        <v/>
      </c>
      <c r="P23" s="15">
        <f>IF(A23="","",IF(COUNTA(B23,C23,D23,E23,F23,G23,H23,I23,J23,K23,M23)&lt;11,"Incompleta",IF(COUNTIF(tblEquipo[ID técnico],A23)&gt;1,"ID duplicado","Completa")))</f>
        <v/>
      </c>
      <c r="Q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5">
        <f>IF(A24="","",COUNTIF(tblCobertura[ID técnico asignado],A24))</f>
        <v/>
      </c>
      <c r="O24" s="15">
        <f>IF(A24="","",COUNTIF(tblDisponibilidad[ID técnico],A24))</f>
        <v/>
      </c>
      <c r="P24" s="15">
        <f>IF(A24="","",IF(COUNTA(B24,C24,D24,E24,F24,G24,H24,I24,J24,K24,M24)&lt;11,"Incompleta",IF(COUNTIF(tblEquipo[ID técnico],A24)&gt;1,"ID duplicado","Completa")))</f>
        <v/>
      </c>
      <c r="Q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5">
        <f>IF(A25="","",COUNTIF(tblCobertura[ID técnico asignado],A25))</f>
        <v/>
      </c>
      <c r="O25" s="15">
        <f>IF(A25="","",COUNTIF(tblDisponibilidad[ID técnico],A25))</f>
        <v/>
      </c>
      <c r="P25" s="15">
        <f>IF(A25="","",IF(COUNTA(B25,C25,D25,E25,F25,G25,H25,I25,J25,K25,M25)&lt;11,"Incompleta",IF(COUNTIF(tblEquipo[ID técnico],A25)&gt;1,"ID duplicado","Completa")))</f>
        <v/>
      </c>
      <c r="Q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5">
        <f>IF(A26="","",COUNTIF(tblCobertura[ID técnico asignado],A26))</f>
        <v/>
      </c>
      <c r="O26" s="15">
        <f>IF(A26="","",COUNTIF(tblDisponibilidad[ID técnico],A26))</f>
        <v/>
      </c>
      <c r="P26" s="15">
        <f>IF(A26="","",IF(COUNTA(B26,C26,D26,E26,F26,G26,H26,I26,J26,K26,M26)&lt;11,"Incompleta",IF(COUNTIF(tblEquipo[ID técnico],A26)&gt;1,"ID duplicado","Completa")))</f>
        <v/>
      </c>
      <c r="Q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5">
        <f>IF(A27="","",COUNTIF(tblCobertura[ID técnico asignado],A27))</f>
        <v/>
      </c>
      <c r="O27" s="15">
        <f>IF(A27="","",COUNTIF(tblDisponibilidad[ID técnico],A27))</f>
        <v/>
      </c>
      <c r="P27" s="15">
        <f>IF(A27="","",IF(COUNTA(B27,C27,D27,E27,F27,G27,H27,I27,J27,K27,M27)&lt;11,"Incompleta",IF(COUNTIF(tblEquipo[ID técnico],A27)&gt;1,"ID duplicado","Completa")))</f>
        <v/>
      </c>
      <c r="Q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5">
        <f>IF(A28="","",COUNTIF(tblCobertura[ID técnico asignado],A28))</f>
        <v/>
      </c>
      <c r="O28" s="15">
        <f>IF(A28="","",COUNTIF(tblDisponibilidad[ID técnico],A28))</f>
        <v/>
      </c>
      <c r="P28" s="15">
        <f>IF(A28="","",IF(COUNTA(B28,C28,D28,E28,F28,G28,H28,I28,J28,K28,M28)&lt;11,"Incompleta",IF(COUNTIF(tblEquipo[ID técnico],A28)&gt;1,"ID duplicado","Completa")))</f>
        <v/>
      </c>
      <c r="Q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5">
        <f>IF(A29="","",COUNTIF(tblCobertura[ID técnico asignado],A29))</f>
        <v/>
      </c>
      <c r="O29" s="15">
        <f>IF(A29="","",COUNTIF(tblDisponibilidad[ID técnico],A29))</f>
        <v/>
      </c>
      <c r="P29" s="15">
        <f>IF(A29="","",IF(COUNTA(B29,C29,D29,E29,F29,G29,H29,I29,J29,K29,M29)&lt;11,"Incompleta",IF(COUNTIF(tblEquipo[ID técnico],A29)&gt;1,"ID duplicado","Completa")))</f>
        <v/>
      </c>
      <c r="Q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5">
        <f>IF(A30="","",COUNTIF(tblCobertura[ID técnico asignado],A30))</f>
        <v/>
      </c>
      <c r="O30" s="15">
        <f>IF(A30="","",COUNTIF(tblDisponibilidad[ID técnico],A30))</f>
        <v/>
      </c>
      <c r="P30" s="15">
        <f>IF(A30="","",IF(COUNTA(B30,C30,D30,E30,F30,G30,H30,I30,J30,K30,M30)&lt;11,"Incompleta",IF(COUNTIF(tblEquipo[ID técnico],A30)&gt;1,"ID duplicado","Completa")))</f>
        <v/>
      </c>
      <c r="Q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5">
        <f>IF(A31="","",COUNTIF(tblCobertura[ID técnico asignado],A31))</f>
        <v/>
      </c>
      <c r="O31" s="15">
        <f>IF(A31="","",COUNTIF(tblDisponibilidad[ID técnico],A31))</f>
        <v/>
      </c>
      <c r="P31" s="15">
        <f>IF(A31="","",IF(COUNTA(B31,C31,D31,E31,F31,G31,H31,I31,J31,K31,M31)&lt;11,"Incompleta",IF(COUNTIF(tblEquipo[ID técnico],A31)&gt;1,"ID duplicado","Completa")))</f>
        <v/>
      </c>
      <c r="Q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5">
        <f>IF(A32="","",COUNTIF(tblCobertura[ID técnico asignado],A32))</f>
        <v/>
      </c>
      <c r="O32" s="15">
        <f>IF(A32="","",COUNTIF(tblDisponibilidad[ID técnico],A32))</f>
        <v/>
      </c>
      <c r="P32" s="15">
        <f>IF(A32="","",IF(COUNTA(B32,C32,D32,E32,F32,G32,H32,I32,J32,K32,M32)&lt;11,"Incompleta",IF(COUNTIF(tblEquipo[ID técnico],A32)&gt;1,"ID duplicado","Completa")))</f>
        <v/>
      </c>
      <c r="Q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5">
        <f>IF(A33="","",COUNTIF(tblCobertura[ID técnico asignado],A33))</f>
        <v/>
      </c>
      <c r="O33" s="15">
        <f>IF(A33="","",COUNTIF(tblDisponibilidad[ID técnico],A33))</f>
        <v/>
      </c>
      <c r="P33" s="15">
        <f>IF(A33="","",IF(COUNTA(B33,C33,D33,E33,F33,G33,H33,I33,J33,K33,M33)&lt;11,"Incompleta",IF(COUNTIF(tblEquipo[ID técnico],A33)&gt;1,"ID duplicado","Completa")))</f>
        <v/>
      </c>
      <c r="Q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5">
        <f>IF(A34="","",COUNTIF(tblCobertura[ID técnico asignado],A34))</f>
        <v/>
      </c>
      <c r="O34" s="15">
        <f>IF(A34="","",COUNTIF(tblDisponibilidad[ID técnico],A34))</f>
        <v/>
      </c>
      <c r="P34" s="15">
        <f>IF(A34="","",IF(COUNTA(B34,C34,D34,E34,F34,G34,H34,I34,J34,K34,M34)&lt;11,"Incompleta",IF(COUNTIF(tblEquipo[ID técnico],A34)&gt;1,"ID duplicado","Completa")))</f>
        <v/>
      </c>
      <c r="Q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5">
        <f>IF(A35="","",COUNTIF(tblCobertura[ID técnico asignado],A35))</f>
        <v/>
      </c>
      <c r="O35" s="15">
        <f>IF(A35="","",COUNTIF(tblDisponibilidad[ID técnico],A35))</f>
        <v/>
      </c>
      <c r="P35" s="15">
        <f>IF(A35="","",IF(COUNTA(B35,C35,D35,E35,F35,G35,H35,I35,J35,K35,M35)&lt;11,"Incompleta",IF(COUNTIF(tblEquipo[ID técnico],A35)&gt;1,"ID duplicado","Completa")))</f>
        <v/>
      </c>
      <c r="Q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5">
        <f>IF(A36="","",COUNTIF(tblCobertura[ID técnico asignado],A36))</f>
        <v/>
      </c>
      <c r="O36" s="15">
        <f>IF(A36="","",COUNTIF(tblDisponibilidad[ID técnico],A36))</f>
        <v/>
      </c>
      <c r="P36" s="15">
        <f>IF(A36="","",IF(COUNTA(B36,C36,D36,E36,F36,G36,H36,I36,J36,K36,M36)&lt;11,"Incompleta",IF(COUNTIF(tblEquipo[ID técnico],A36)&gt;1,"ID duplicado","Completa")))</f>
        <v/>
      </c>
      <c r="Q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5">
        <f>IF(A37="","",COUNTIF(tblCobertura[ID técnico asignado],A37))</f>
        <v/>
      </c>
      <c r="O37" s="15">
        <f>IF(A37="","",COUNTIF(tblDisponibilidad[ID técnico],A37))</f>
        <v/>
      </c>
      <c r="P37" s="15">
        <f>IF(A37="","",IF(COUNTA(B37,C37,D37,E37,F37,G37,H37,I37,J37,K37,M37)&lt;11,"Incompleta",IF(COUNTIF(tblEquipo[ID técnico],A37)&gt;1,"ID duplicado","Completa")))</f>
        <v/>
      </c>
      <c r="Q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5">
        <f>IF(A38="","",COUNTIF(tblCobertura[ID técnico asignado],A38))</f>
        <v/>
      </c>
      <c r="O38" s="15">
        <f>IF(A38="","",COUNTIF(tblDisponibilidad[ID técnico],A38))</f>
        <v/>
      </c>
      <c r="P38" s="15">
        <f>IF(A38="","",IF(COUNTA(B38,C38,D38,E38,F38,G38,H38,I38,J38,K38,M38)&lt;11,"Incompleta",IF(COUNTIF(tblEquipo[ID técnico],A38)&gt;1,"ID duplicado","Completa")))</f>
        <v/>
      </c>
      <c r="Q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5">
        <f>IF(A39="","",COUNTIF(tblCobertura[ID técnico asignado],A39))</f>
        <v/>
      </c>
      <c r="O39" s="15">
        <f>IF(A39="","",COUNTIF(tblDisponibilidad[ID técnico],A39))</f>
        <v/>
      </c>
      <c r="P39" s="15">
        <f>IF(A39="","",IF(COUNTA(B39,C39,D39,E39,F39,G39,H39,I39,J39,K39,M39)&lt;11,"Incompleta",IF(COUNTIF(tblEquipo[ID técnico],A39)&gt;1,"ID duplicado","Completa")))</f>
        <v/>
      </c>
      <c r="Q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5">
        <f>IF(A40="","",COUNTIF(tblCobertura[ID técnico asignado],A40))</f>
        <v/>
      </c>
      <c r="O40" s="15">
        <f>IF(A40="","",COUNTIF(tblDisponibilidad[ID técnico],A40))</f>
        <v/>
      </c>
      <c r="P40" s="15">
        <f>IF(A40="","",IF(COUNTA(B40,C40,D40,E40,F40,G40,H40,I40,J40,K40,M40)&lt;11,"Incompleta",IF(COUNTIF(tblEquipo[ID técnico],A40)&gt;1,"ID duplicado","Completa")))</f>
        <v/>
      </c>
      <c r="Q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5">
        <f>IF(A41="","",COUNTIF(tblCobertura[ID técnico asignado],A41))</f>
        <v/>
      </c>
      <c r="O41" s="15">
        <f>IF(A41="","",COUNTIF(tblDisponibilidad[ID técnico],A41))</f>
        <v/>
      </c>
      <c r="P41" s="15">
        <f>IF(A41="","",IF(COUNTA(B41,C41,D41,E41,F41,G41,H41,I41,J41,K41,M41)&lt;11,"Incompleta",IF(COUNTIF(tblEquipo[ID técnico],A41)&gt;1,"ID duplicado","Completa")))</f>
        <v/>
      </c>
      <c r="Q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5">
        <f>IF(A42="","",COUNTIF(tblCobertura[ID técnico asignado],A42))</f>
        <v/>
      </c>
      <c r="O42" s="15">
        <f>IF(A42="","",COUNTIF(tblDisponibilidad[ID técnico],A42))</f>
        <v/>
      </c>
      <c r="P42" s="15">
        <f>IF(A42="","",IF(COUNTA(B42,C42,D42,E42,F42,G42,H42,I42,J42,K42,M42)&lt;11,"Incompleta",IF(COUNTIF(tblEquipo[ID técnico],A42)&gt;1,"ID duplicado","Completa")))</f>
        <v/>
      </c>
      <c r="Q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5">
        <f>IF(A43="","",COUNTIF(tblCobertura[ID técnico asignado],A43))</f>
        <v/>
      </c>
      <c r="O43" s="15">
        <f>IF(A43="","",COUNTIF(tblDisponibilidad[ID técnico],A43))</f>
        <v/>
      </c>
      <c r="P43" s="15">
        <f>IF(A43="","",IF(COUNTA(B43,C43,D43,E43,F43,G43,H43,I43,J43,K43,M43)&lt;11,"Incompleta",IF(COUNTIF(tblEquipo[ID técnico],A43)&gt;1,"ID duplicado","Completa")))</f>
        <v/>
      </c>
      <c r="Q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5">
        <f>IF(A44="","",COUNTIF(tblCobertura[ID técnico asignado],A44))</f>
        <v/>
      </c>
      <c r="O44" s="15">
        <f>IF(A44="","",COUNTIF(tblDisponibilidad[ID técnico],A44))</f>
        <v/>
      </c>
      <c r="P44" s="15">
        <f>IF(A44="","",IF(COUNTA(B44,C44,D44,E44,F44,G44,H44,I44,J44,K44,M44)&lt;11,"Incompleta",IF(COUNTIF(tblEquipo[ID técnico],A44)&gt;1,"ID duplicado","Completa")))</f>
        <v/>
      </c>
      <c r="Q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5">
        <f>IF(A45="","",COUNTIF(tblCobertura[ID técnico asignado],A45))</f>
        <v/>
      </c>
      <c r="O45" s="15">
        <f>IF(A45="","",COUNTIF(tblDisponibilidad[ID técnico],A45))</f>
        <v/>
      </c>
      <c r="P45" s="15">
        <f>IF(A45="","",IF(COUNTA(B45,C45,D45,E45,F45,G45,H45,I45,J45,K45,M45)&lt;11,"Incompleta",IF(COUNTIF(tblEquipo[ID técnico],A45)&gt;1,"ID duplicado","Completa")))</f>
        <v/>
      </c>
      <c r="Q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5">
        <f>IF(A46="","",COUNTIF(tblCobertura[ID técnico asignado],A46))</f>
        <v/>
      </c>
      <c r="O46" s="15">
        <f>IF(A46="","",COUNTIF(tblDisponibilidad[ID técnico],A46))</f>
        <v/>
      </c>
      <c r="P46" s="15">
        <f>IF(A46="","",IF(COUNTA(B46,C46,D46,E46,F46,G46,H46,I46,J46,K46,M46)&lt;11,"Incompleta",IF(COUNTIF(tblEquipo[ID técnico],A46)&gt;1,"ID duplicado","Completa")))</f>
        <v/>
      </c>
      <c r="Q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5">
        <f>IF(A47="","",COUNTIF(tblCobertura[ID técnico asignado],A47))</f>
        <v/>
      </c>
      <c r="O47" s="15">
        <f>IF(A47="","",COUNTIF(tblDisponibilidad[ID técnico],A47))</f>
        <v/>
      </c>
      <c r="P47" s="15">
        <f>IF(A47="","",IF(COUNTA(B47,C47,D47,E47,F47,G47,H47,I47,J47,K47,M47)&lt;11,"Incompleta",IF(COUNTIF(tblEquipo[ID técnico],A47)&gt;1,"ID duplicado","Completa")))</f>
        <v/>
      </c>
      <c r="Q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5">
        <f>IF(A48="","",COUNTIF(tblCobertura[ID técnico asignado],A48))</f>
        <v/>
      </c>
      <c r="O48" s="15">
        <f>IF(A48="","",COUNTIF(tblDisponibilidad[ID técnico],A48))</f>
        <v/>
      </c>
      <c r="P48" s="15">
        <f>IF(A48="","",IF(COUNTA(B48,C48,D48,E48,F48,G48,H48,I48,J48,K48,M48)&lt;11,"Incompleta",IF(COUNTIF(tblEquipo[ID técnico],A48)&gt;1,"ID duplicado","Completa")))</f>
        <v/>
      </c>
      <c r="Q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5">
        <f>IF(A49="","",COUNTIF(tblCobertura[ID técnico asignado],A49))</f>
        <v/>
      </c>
      <c r="O49" s="15">
        <f>IF(A49="","",COUNTIF(tblDisponibilidad[ID técnico],A49))</f>
        <v/>
      </c>
      <c r="P49" s="15">
        <f>IF(A49="","",IF(COUNTA(B49,C49,D49,E49,F49,G49,H49,I49,J49,K49,M49)&lt;11,"Incompleta",IF(COUNTIF(tblEquipo[ID técnico],A49)&gt;1,"ID duplicado","Completa")))</f>
        <v/>
      </c>
      <c r="Q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5">
        <f>IF(A50="","",COUNTIF(tblCobertura[ID técnico asignado],A50))</f>
        <v/>
      </c>
      <c r="O50" s="15">
        <f>IF(A50="","",COUNTIF(tblDisponibilidad[ID técnico],A50))</f>
        <v/>
      </c>
      <c r="P50" s="15">
        <f>IF(A50="","",IF(COUNTA(B50,C50,D50,E50,F50,G50,H50,I50,J50,K50,M50)&lt;11,"Incompleta",IF(COUNTIF(tblEquipo[ID técnico],A50)&gt;1,"ID duplicado","Completa")))</f>
        <v/>
      </c>
      <c r="Q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5">
        <f>IF(A51="","",COUNTIF(tblCobertura[ID técnico asignado],A51))</f>
        <v/>
      </c>
      <c r="O51" s="15">
        <f>IF(A51="","",COUNTIF(tblDisponibilidad[ID técnico],A51))</f>
        <v/>
      </c>
      <c r="P51" s="15">
        <f>IF(A51="","",IF(COUNTA(B51,C51,D51,E51,F51,G51,H51,I51,J51,K51,M51)&lt;11,"Incompleta",IF(COUNTIF(tblEquipo[ID técnico],A51)&gt;1,"ID duplicado","Completa")))</f>
        <v/>
      </c>
      <c r="Q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5">
        <f>IF(A52="","",COUNTIF(tblCobertura[ID técnico asignado],A52))</f>
        <v/>
      </c>
      <c r="O52" s="15">
        <f>IF(A52="","",COUNTIF(tblDisponibilidad[ID técnico],A52))</f>
        <v/>
      </c>
      <c r="P52" s="15">
        <f>IF(A52="","",IF(COUNTA(B52,C52,D52,E52,F52,G52,H52,I52,J52,K52,M52)&lt;11,"Incompleta",IF(COUNTIF(tblEquipo[ID técnico],A52)&gt;1,"ID duplicado","Completa")))</f>
        <v/>
      </c>
      <c r="Q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5">
        <f>IF(A53="","",COUNTIF(tblCobertura[ID técnico asignado],A53))</f>
        <v/>
      </c>
      <c r="O53" s="15">
        <f>IF(A53="","",COUNTIF(tblDisponibilidad[ID técnico],A53))</f>
        <v/>
      </c>
      <c r="P53" s="15">
        <f>IF(A53="","",IF(COUNTA(B53,C53,D53,E53,F53,G53,H53,I53,J53,K53,M53)&lt;11,"Incompleta",IF(COUNTIF(tblEquipo[ID técnico],A53)&gt;1,"ID duplicado","Completa")))</f>
        <v/>
      </c>
      <c r="Q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5">
        <f>IF(A54="","",COUNTIF(tblCobertura[ID técnico asignado],A54))</f>
        <v/>
      </c>
      <c r="O54" s="15">
        <f>IF(A54="","",COUNTIF(tblDisponibilidad[ID técnico],A54))</f>
        <v/>
      </c>
      <c r="P54" s="15">
        <f>IF(A54="","",IF(COUNTA(B54,C54,D54,E54,F54,G54,H54,I54,J54,K54,M54)&lt;11,"Incompleta",IF(COUNTIF(tblEquipo[ID técnico],A54)&gt;1,"ID duplicado","Completa")))</f>
        <v/>
      </c>
      <c r="Q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5">
        <f>IF(A55="","",COUNTIF(tblCobertura[ID técnico asignado],A55))</f>
        <v/>
      </c>
      <c r="O55" s="15">
        <f>IF(A55="","",COUNTIF(tblDisponibilidad[ID técnico],A55))</f>
        <v/>
      </c>
      <c r="P55" s="15">
        <f>IF(A55="","",IF(COUNTA(B55,C55,D55,E55,F55,G55,H55,I55,J55,K55,M55)&lt;11,"Incompleta",IF(COUNTIF(tblEquipo[ID técnico],A55)&gt;1,"ID duplicado","Completa")))</f>
        <v/>
      </c>
      <c r="Q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5">
        <f>IF(A56="","",COUNTIF(tblCobertura[ID técnico asignado],A56))</f>
        <v/>
      </c>
      <c r="O56" s="15">
        <f>IF(A56="","",COUNTIF(tblDisponibilidad[ID técnico],A56))</f>
        <v/>
      </c>
      <c r="P56" s="15">
        <f>IF(A56="","",IF(COUNTA(B56,C56,D56,E56,F56,G56,H56,I56,J56,K56,M56)&lt;11,"Incompleta",IF(COUNTIF(tblEquipo[ID técnico],A56)&gt;1,"ID duplicado","Completa")))</f>
        <v/>
      </c>
      <c r="Q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5">
        <f>IF(A57="","",COUNTIF(tblCobertura[ID técnico asignado],A57))</f>
        <v/>
      </c>
      <c r="O57" s="15">
        <f>IF(A57="","",COUNTIF(tblDisponibilidad[ID técnico],A57))</f>
        <v/>
      </c>
      <c r="P57" s="15">
        <f>IF(A57="","",IF(COUNTA(B57,C57,D57,E57,F57,G57,H57,I57,J57,K57,M57)&lt;11,"Incompleta",IF(COUNTIF(tblEquipo[ID técnico],A57)&gt;1,"ID duplicado","Completa")))</f>
        <v/>
      </c>
      <c r="Q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5">
        <f>IF(A58="","",COUNTIF(tblCobertura[ID técnico asignado],A58))</f>
        <v/>
      </c>
      <c r="O58" s="15">
        <f>IF(A58="","",COUNTIF(tblDisponibilidad[ID técnico],A58))</f>
        <v/>
      </c>
      <c r="P58" s="15">
        <f>IF(A58="","",IF(COUNTA(B58,C58,D58,E58,F58,G58,H58,I58,J58,K58,M58)&lt;11,"Incompleta",IF(COUNTIF(tblEquipo[ID técnico],A58)&gt;1,"ID duplicado","Completa")))</f>
        <v/>
      </c>
      <c r="Q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5">
        <f>IF(A59="","",COUNTIF(tblCobertura[ID técnico asignado],A59))</f>
        <v/>
      </c>
      <c r="O59" s="15">
        <f>IF(A59="","",COUNTIF(tblDisponibilidad[ID técnico],A59))</f>
        <v/>
      </c>
      <c r="P59" s="15">
        <f>IF(A59="","",IF(COUNTA(B59,C59,D59,E59,F59,G59,H59,I59,J59,K59,M59)&lt;11,"Incompleta",IF(COUNTIF(tblEquipo[ID técnico],A59)&gt;1,"ID duplicado","Completa")))</f>
        <v/>
      </c>
      <c r="Q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5">
        <f>IF(A60="","",COUNTIF(tblCobertura[ID técnico asignado],A60))</f>
        <v/>
      </c>
      <c r="O60" s="15">
        <f>IF(A60="","",COUNTIF(tblDisponibilidad[ID técnico],A60))</f>
        <v/>
      </c>
      <c r="P60" s="15">
        <f>IF(A60="","",IF(COUNTA(B60,C60,D60,E60,F60,G60,H60,I60,J60,K60,M60)&lt;11,"Incompleta",IF(COUNTIF(tblEquipo[ID técnico],A60)&gt;1,"ID duplicado","Completa")))</f>
        <v/>
      </c>
      <c r="Q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5">
        <f>IF(A61="","",COUNTIF(tblCobertura[ID técnico asignado],A61))</f>
        <v/>
      </c>
      <c r="O61" s="15">
        <f>IF(A61="","",COUNTIF(tblDisponibilidad[ID técnico],A61))</f>
        <v/>
      </c>
      <c r="P61" s="15">
        <f>IF(A61="","",IF(COUNTA(B61,C61,D61,E61,F61,G61,H61,I61,J61,K61,M61)&lt;11,"Incompleta",IF(COUNTIF(tblEquipo[ID técnico],A61)&gt;1,"ID duplicado","Completa")))</f>
        <v/>
      </c>
      <c r="Q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5">
        <f>IF(A62="","",COUNTIF(tblCobertura[ID técnico asignado],A62))</f>
        <v/>
      </c>
      <c r="O62" s="15">
        <f>IF(A62="","",COUNTIF(tblDisponibilidad[ID técnico],A62))</f>
        <v/>
      </c>
      <c r="P62" s="15">
        <f>IF(A62="","",IF(COUNTA(B62,C62,D62,E62,F62,G62,H62,I62,J62,K62,M62)&lt;11,"Incompleta",IF(COUNTIF(tblEquipo[ID técnico],A62)&gt;1,"ID duplicado","Completa")))</f>
        <v/>
      </c>
      <c r="Q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5">
        <f>IF(A63="","",COUNTIF(tblCobertura[ID técnico asignado],A63))</f>
        <v/>
      </c>
      <c r="O63" s="15">
        <f>IF(A63="","",COUNTIF(tblDisponibilidad[ID técnico],A63))</f>
        <v/>
      </c>
      <c r="P63" s="15">
        <f>IF(A63="","",IF(COUNTA(B63,C63,D63,E63,F63,G63,H63,I63,J63,K63,M63)&lt;11,"Incompleta",IF(COUNTIF(tblEquipo[ID técnico],A63)&gt;1,"ID duplicado","Completa")))</f>
        <v/>
      </c>
      <c r="Q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5">
        <f>IF(A64="","",COUNTIF(tblCobertura[ID técnico asignado],A64))</f>
        <v/>
      </c>
      <c r="O64" s="15">
        <f>IF(A64="","",COUNTIF(tblDisponibilidad[ID técnico],A64))</f>
        <v/>
      </c>
      <c r="P64" s="15">
        <f>IF(A64="","",IF(COUNTA(B64,C64,D64,E64,F64,G64,H64,I64,J64,K64,M64)&lt;11,"Incompleta",IF(COUNTIF(tblEquipo[ID técnico],A64)&gt;1,"ID duplicado","Completa")))</f>
        <v/>
      </c>
      <c r="Q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5">
        <f>IF(A65="","",COUNTIF(tblCobertura[ID técnico asignado],A65))</f>
        <v/>
      </c>
      <c r="O65" s="15">
        <f>IF(A65="","",COUNTIF(tblDisponibilidad[ID técnico],A65))</f>
        <v/>
      </c>
      <c r="P65" s="15">
        <f>IF(A65="","",IF(COUNTA(B65,C65,D65,E65,F65,G65,H65,I65,J65,K65,M65)&lt;11,"Incompleta",IF(COUNTIF(tblEquipo[ID técnico],A65)&gt;1,"ID duplicado","Completa")))</f>
        <v/>
      </c>
      <c r="Q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5">
        <f>IF(A66="","",COUNTIF(tblCobertura[ID técnico asignado],A66))</f>
        <v/>
      </c>
      <c r="O66" s="15">
        <f>IF(A66="","",COUNTIF(tblDisponibilidad[ID técnico],A66))</f>
        <v/>
      </c>
      <c r="P66" s="15">
        <f>IF(A66="","",IF(COUNTA(B66,C66,D66,E66,F66,G66,H66,I66,J66,K66,M66)&lt;11,"Incompleta",IF(COUNTIF(tblEquipo[ID técnico],A66)&gt;1,"ID duplicado","Completa")))</f>
        <v/>
      </c>
      <c r="Q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5">
        <f>IF(A67="","",COUNTIF(tblCobertura[ID técnico asignado],A67))</f>
        <v/>
      </c>
      <c r="O67" s="15">
        <f>IF(A67="","",COUNTIF(tblDisponibilidad[ID técnico],A67))</f>
        <v/>
      </c>
      <c r="P67" s="15">
        <f>IF(A67="","",IF(COUNTA(B67,C67,D67,E67,F67,G67,H67,I67,J67,K67,M67)&lt;11,"Incompleta",IF(COUNTIF(tblEquipo[ID técnico],A67)&gt;1,"ID duplicado","Completa")))</f>
        <v/>
      </c>
      <c r="Q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5">
        <f>IF(A68="","",COUNTIF(tblCobertura[ID técnico asignado],A68))</f>
        <v/>
      </c>
      <c r="O68" s="15">
        <f>IF(A68="","",COUNTIF(tblDisponibilidad[ID técnico],A68))</f>
        <v/>
      </c>
      <c r="P68" s="15">
        <f>IF(A68="","",IF(COUNTA(B68,C68,D68,E68,F68,G68,H68,I68,J68,K68,M68)&lt;11,"Incompleta",IF(COUNTIF(tblEquipo[ID técnico],A68)&gt;1,"ID duplicado","Completa")))</f>
        <v/>
      </c>
      <c r="Q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5">
        <f>IF(A69="","",COUNTIF(tblCobertura[ID técnico asignado],A69))</f>
        <v/>
      </c>
      <c r="O69" s="15">
        <f>IF(A69="","",COUNTIF(tblDisponibilidad[ID técnico],A69))</f>
        <v/>
      </c>
      <c r="P69" s="15">
        <f>IF(A69="","",IF(COUNTA(B69,C69,D69,E69,F69,G69,H69,I69,J69,K69,M69)&lt;11,"Incompleta",IF(COUNTIF(tblEquipo[ID técnico],A69)&gt;1,"ID duplicado","Completa")))</f>
        <v/>
      </c>
      <c r="Q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5">
        <f>IF(A70="","",COUNTIF(tblCobertura[ID técnico asignado],A70))</f>
        <v/>
      </c>
      <c r="O70" s="15">
        <f>IF(A70="","",COUNTIF(tblDisponibilidad[ID técnico],A70))</f>
        <v/>
      </c>
      <c r="P70" s="15">
        <f>IF(A70="","",IF(COUNTA(B70,C70,D70,E70,F70,G70,H70,I70,J70,K70,M70)&lt;11,"Incompleta",IF(COUNTIF(tblEquipo[ID técnico],A70)&gt;1,"ID duplicado","Completa")))</f>
        <v/>
      </c>
      <c r="Q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5">
        <f>IF(A71="","",COUNTIF(tblCobertura[ID técnico asignado],A71))</f>
        <v/>
      </c>
      <c r="O71" s="15">
        <f>IF(A71="","",COUNTIF(tblDisponibilidad[ID técnico],A71))</f>
        <v/>
      </c>
      <c r="P71" s="15">
        <f>IF(A71="","",IF(COUNTA(B71,C71,D71,E71,F71,G71,H71,I71,J71,K71,M71)&lt;11,"Incompleta",IF(COUNTIF(tblEquipo[ID técnico],A71)&gt;1,"ID duplicado","Completa")))</f>
        <v/>
      </c>
      <c r="Q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5">
        <f>IF(A72="","",COUNTIF(tblCobertura[ID técnico asignado],A72))</f>
        <v/>
      </c>
      <c r="O72" s="15">
        <f>IF(A72="","",COUNTIF(tblDisponibilidad[ID técnico],A72))</f>
        <v/>
      </c>
      <c r="P72" s="15">
        <f>IF(A72="","",IF(COUNTA(B72,C72,D72,E72,F72,G72,H72,I72,J72,K72,M72)&lt;11,"Incompleta",IF(COUNTIF(tblEquipo[ID técnico],A72)&gt;1,"ID duplicado","Completa")))</f>
        <v/>
      </c>
      <c r="Q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5">
        <f>IF(A73="","",COUNTIF(tblCobertura[ID técnico asignado],A73))</f>
        <v/>
      </c>
      <c r="O73" s="15">
        <f>IF(A73="","",COUNTIF(tblDisponibilidad[ID técnico],A73))</f>
        <v/>
      </c>
      <c r="P73" s="15">
        <f>IF(A73="","",IF(COUNTA(B73,C73,D73,E73,F73,G73,H73,I73,J73,K73,M73)&lt;11,"Incompleta",IF(COUNTIF(tblEquipo[ID técnico],A73)&gt;1,"ID duplicado","Completa")))</f>
        <v/>
      </c>
      <c r="Q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5">
        <f>IF(A74="","",COUNTIF(tblCobertura[ID técnico asignado],A74))</f>
        <v/>
      </c>
      <c r="O74" s="15">
        <f>IF(A74="","",COUNTIF(tblDisponibilidad[ID técnico],A74))</f>
        <v/>
      </c>
      <c r="P74" s="15">
        <f>IF(A74="","",IF(COUNTA(B74,C74,D74,E74,F74,G74,H74,I74,J74,K74,M74)&lt;11,"Incompleta",IF(COUNTIF(tblEquipo[ID técnico],A74)&gt;1,"ID duplicado","Completa")))</f>
        <v/>
      </c>
      <c r="Q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5">
        <f>IF(A75="","",COUNTIF(tblCobertura[ID técnico asignado],A75))</f>
        <v/>
      </c>
      <c r="O75" s="15">
        <f>IF(A75="","",COUNTIF(tblDisponibilidad[ID técnico],A75))</f>
        <v/>
      </c>
      <c r="P75" s="15">
        <f>IF(A75="","",IF(COUNTA(B75,C75,D75,E75,F75,G75,H75,I75,J75,K75,M75)&lt;11,"Incompleta",IF(COUNTIF(tblEquipo[ID técnico],A75)&gt;1,"ID duplicado","Completa")))</f>
        <v/>
      </c>
      <c r="Q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5">
        <f>IF(A76="","",COUNTIF(tblCobertura[ID técnico asignado],A76))</f>
        <v/>
      </c>
      <c r="O76" s="15">
        <f>IF(A76="","",COUNTIF(tblDisponibilidad[ID técnico],A76))</f>
        <v/>
      </c>
      <c r="P76" s="15">
        <f>IF(A76="","",IF(COUNTA(B76,C76,D76,E76,F76,G76,H76,I76,J76,K76,M76)&lt;11,"Incompleta",IF(COUNTIF(tblEquipo[ID técnico],A76)&gt;1,"ID duplicado","Completa")))</f>
        <v/>
      </c>
      <c r="Q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5">
        <f>IF(A77="","",COUNTIF(tblCobertura[ID técnico asignado],A77))</f>
        <v/>
      </c>
      <c r="O77" s="15">
        <f>IF(A77="","",COUNTIF(tblDisponibilidad[ID técnico],A77))</f>
        <v/>
      </c>
      <c r="P77" s="15">
        <f>IF(A77="","",IF(COUNTA(B77,C77,D77,E77,F77,G77,H77,I77,J77,K77,M77)&lt;11,"Incompleta",IF(COUNTIF(tblEquipo[ID técnico],A77)&gt;1,"ID duplicado","Completa")))</f>
        <v/>
      </c>
      <c r="Q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5">
        <f>IF(A78="","",COUNTIF(tblCobertura[ID técnico asignado],A78))</f>
        <v/>
      </c>
      <c r="O78" s="15">
        <f>IF(A78="","",COUNTIF(tblDisponibilidad[ID técnico],A78))</f>
        <v/>
      </c>
      <c r="P78" s="15">
        <f>IF(A78="","",IF(COUNTA(B78,C78,D78,E78,F78,G78,H78,I78,J78,K78,M78)&lt;11,"Incompleta",IF(COUNTIF(tblEquipo[ID técnico],A78)&gt;1,"ID duplicado","Completa")))</f>
        <v/>
      </c>
      <c r="Q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5">
        <f>IF(A79="","",COUNTIF(tblCobertura[ID técnico asignado],A79))</f>
        <v/>
      </c>
      <c r="O79" s="15">
        <f>IF(A79="","",COUNTIF(tblDisponibilidad[ID técnico],A79))</f>
        <v/>
      </c>
      <c r="P79" s="15">
        <f>IF(A79="","",IF(COUNTA(B79,C79,D79,E79,F79,G79,H79,I79,J79,K79,M79)&lt;11,"Incompleta",IF(COUNTIF(tblEquipo[ID técnico],A79)&gt;1,"ID duplicado","Completa")))</f>
        <v/>
      </c>
      <c r="Q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5">
        <f>IF(A80="","",COUNTIF(tblCobertura[ID técnico asignado],A80))</f>
        <v/>
      </c>
      <c r="O80" s="15">
        <f>IF(A80="","",COUNTIF(tblDisponibilidad[ID técnico],A80))</f>
        <v/>
      </c>
      <c r="P80" s="15">
        <f>IF(A80="","",IF(COUNTA(B80,C80,D80,E80,F80,G80,H80,I80,J80,K80,M80)&lt;11,"Incompleta",IF(COUNTIF(tblEquipo[ID técnico],A80)&gt;1,"ID duplicado","Completa")))</f>
        <v/>
      </c>
      <c r="Q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5">
        <f>IF(A81="","",COUNTIF(tblCobertura[ID técnico asignado],A81))</f>
        <v/>
      </c>
      <c r="O81" s="15">
        <f>IF(A81="","",COUNTIF(tblDisponibilidad[ID técnico],A81))</f>
        <v/>
      </c>
      <c r="P81" s="15">
        <f>IF(A81="","",IF(COUNTA(B81,C81,D81,E81,F81,G81,H81,I81,J81,K81,M81)&lt;11,"Incompleta",IF(COUNTIF(tblEquipo[ID técnico],A81)&gt;1,"ID duplicado","Completa")))</f>
        <v/>
      </c>
      <c r="Q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5">
        <f>IF(A82="","",COUNTIF(tblCobertura[ID técnico asignado],A82))</f>
        <v/>
      </c>
      <c r="O82" s="15">
        <f>IF(A82="","",COUNTIF(tblDisponibilidad[ID técnico],A82))</f>
        <v/>
      </c>
      <c r="P82" s="15">
        <f>IF(A82="","",IF(COUNTA(B82,C82,D82,E82,F82,G82,H82,I82,J82,K82,M82)&lt;11,"Incompleta",IF(COUNTIF(tblEquipo[ID técnico],A82)&gt;1,"ID duplicado","Completa")))</f>
        <v/>
      </c>
      <c r="Q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5">
        <f>IF(A83="","",COUNTIF(tblCobertura[ID técnico asignado],A83))</f>
        <v/>
      </c>
      <c r="O83" s="15">
        <f>IF(A83="","",COUNTIF(tblDisponibilidad[ID técnico],A83))</f>
        <v/>
      </c>
      <c r="P83" s="15">
        <f>IF(A83="","",IF(COUNTA(B83,C83,D83,E83,F83,G83,H83,I83,J83,K83,M83)&lt;11,"Incompleta",IF(COUNTIF(tblEquipo[ID técnico],A83)&gt;1,"ID duplicado","Completa")))</f>
        <v/>
      </c>
      <c r="Q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5">
        <f>IF(A84="","",COUNTIF(tblCobertura[ID técnico asignado],A84))</f>
        <v/>
      </c>
      <c r="O84" s="15">
        <f>IF(A84="","",COUNTIF(tblDisponibilidad[ID técnico],A84))</f>
        <v/>
      </c>
      <c r="P84" s="15">
        <f>IF(A84="","",IF(COUNTA(B84,C84,D84,E84,F84,G84,H84,I84,J84,K84,M84)&lt;11,"Incompleta",IF(COUNTIF(tblEquipo[ID técnico],A84)&gt;1,"ID duplicado","Completa")))</f>
        <v/>
      </c>
      <c r="Q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5">
        <f>IF(A85="","",COUNTIF(tblCobertura[ID técnico asignado],A85))</f>
        <v/>
      </c>
      <c r="O85" s="15">
        <f>IF(A85="","",COUNTIF(tblDisponibilidad[ID técnico],A85))</f>
        <v/>
      </c>
      <c r="P85" s="15">
        <f>IF(A85="","",IF(COUNTA(B85,C85,D85,E85,F85,G85,H85,I85,J85,K85,M85)&lt;11,"Incompleta",IF(COUNTIF(tblEquipo[ID técnico],A85)&gt;1,"ID duplicado","Completa")))</f>
        <v/>
      </c>
      <c r="Q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5">
        <f>IF(A86="","",COUNTIF(tblCobertura[ID técnico asignado],A86))</f>
        <v/>
      </c>
      <c r="O86" s="15">
        <f>IF(A86="","",COUNTIF(tblDisponibilidad[ID técnico],A86))</f>
        <v/>
      </c>
      <c r="P86" s="15">
        <f>IF(A86="","",IF(COUNTA(B86,C86,D86,E86,F86,G86,H86,I86,J86,K86,M86)&lt;11,"Incompleta",IF(COUNTIF(tblEquipo[ID técnico],A86)&gt;1,"ID duplicado","Completa")))</f>
        <v/>
      </c>
      <c r="Q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5">
        <f>IF(A87="","",COUNTIF(tblCobertura[ID técnico asignado],A87))</f>
        <v/>
      </c>
      <c r="O87" s="15">
        <f>IF(A87="","",COUNTIF(tblDisponibilidad[ID técnico],A87))</f>
        <v/>
      </c>
      <c r="P87" s="15">
        <f>IF(A87="","",IF(COUNTA(B87,C87,D87,E87,F87,G87,H87,I87,J87,K87,M87)&lt;11,"Incompleta",IF(COUNTIF(tblEquipo[ID técnico],A87)&gt;1,"ID duplicado","Completa")))</f>
        <v/>
      </c>
      <c r="Q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5">
        <f>IF(A88="","",COUNTIF(tblCobertura[ID técnico asignado],A88))</f>
        <v/>
      </c>
      <c r="O88" s="15">
        <f>IF(A88="","",COUNTIF(tblDisponibilidad[ID técnico],A88))</f>
        <v/>
      </c>
      <c r="P88" s="15">
        <f>IF(A88="","",IF(COUNTA(B88,C88,D88,E88,F88,G88,H88,I88,J88,K88,M88)&lt;11,"Incompleta",IF(COUNTIF(tblEquipo[ID técnico],A88)&gt;1,"ID duplicado","Completa")))</f>
        <v/>
      </c>
      <c r="Q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5">
        <f>IF(A89="","",COUNTIF(tblCobertura[ID técnico asignado],A89))</f>
        <v/>
      </c>
      <c r="O89" s="15">
        <f>IF(A89="","",COUNTIF(tblDisponibilidad[ID técnico],A89))</f>
        <v/>
      </c>
      <c r="P89" s="15">
        <f>IF(A89="","",IF(COUNTA(B89,C89,D89,E89,F89,G89,H89,I89,J89,K89,M89)&lt;11,"Incompleta",IF(COUNTIF(tblEquipo[ID técnico],A89)&gt;1,"ID duplicado","Completa")))</f>
        <v/>
      </c>
      <c r="Q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5">
        <f>IF(A90="","",COUNTIF(tblCobertura[ID técnico asignado],A90))</f>
        <v/>
      </c>
      <c r="O90" s="15">
        <f>IF(A90="","",COUNTIF(tblDisponibilidad[ID técnico],A90))</f>
        <v/>
      </c>
      <c r="P90" s="15">
        <f>IF(A90="","",IF(COUNTA(B90,C90,D90,E90,F90,G90,H90,I90,J90,K90,M90)&lt;11,"Incompleta",IF(COUNTIF(tblEquipo[ID técnico],A90)&gt;1,"ID duplicado","Completa")))</f>
        <v/>
      </c>
      <c r="Q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5">
        <f>IF(A91="","",COUNTIF(tblCobertura[ID técnico asignado],A91))</f>
        <v/>
      </c>
      <c r="O91" s="15">
        <f>IF(A91="","",COUNTIF(tblDisponibilidad[ID técnico],A91))</f>
        <v/>
      </c>
      <c r="P91" s="15">
        <f>IF(A91="","",IF(COUNTA(B91,C91,D91,E91,F91,G91,H91,I91,J91,K91,M91)&lt;11,"Incompleta",IF(COUNTIF(tblEquipo[ID técnico],A91)&gt;1,"ID duplicado","Completa")))</f>
        <v/>
      </c>
      <c r="Q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5">
        <f>IF(A92="","",COUNTIF(tblCobertura[ID técnico asignado],A92))</f>
        <v/>
      </c>
      <c r="O92" s="15">
        <f>IF(A92="","",COUNTIF(tblDisponibilidad[ID técnico],A92))</f>
        <v/>
      </c>
      <c r="P92" s="15">
        <f>IF(A92="","",IF(COUNTA(B92,C92,D92,E92,F92,G92,H92,I92,J92,K92,M92)&lt;11,"Incompleta",IF(COUNTIF(tblEquipo[ID técnico],A92)&gt;1,"ID duplicado","Completa")))</f>
        <v/>
      </c>
      <c r="Q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5">
        <f>IF(A93="","",COUNTIF(tblCobertura[ID técnico asignado],A93))</f>
        <v/>
      </c>
      <c r="O93" s="15">
        <f>IF(A93="","",COUNTIF(tblDisponibilidad[ID técnico],A93))</f>
        <v/>
      </c>
      <c r="P93" s="15">
        <f>IF(A93="","",IF(COUNTA(B93,C93,D93,E93,F93,G93,H93,I93,J93,K93,M93)&lt;11,"Incompleta",IF(COUNTIF(tblEquipo[ID técnico],A93)&gt;1,"ID duplicado","Completa")))</f>
        <v/>
      </c>
      <c r="Q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5">
        <f>IF(A94="","",COUNTIF(tblCobertura[ID técnico asignado],A94))</f>
        <v/>
      </c>
      <c r="O94" s="15">
        <f>IF(A94="","",COUNTIF(tblDisponibilidad[ID técnico],A94))</f>
        <v/>
      </c>
      <c r="P94" s="15">
        <f>IF(A94="","",IF(COUNTA(B94,C94,D94,E94,F94,G94,H94,I94,J94,K94,M94)&lt;11,"Incompleta",IF(COUNTIF(tblEquipo[ID técnico],A94)&gt;1,"ID duplicado","Completa")))</f>
        <v/>
      </c>
      <c r="Q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5">
        <f>IF(A95="","",COUNTIF(tblCobertura[ID técnico asignado],A95))</f>
        <v/>
      </c>
      <c r="O95" s="15">
        <f>IF(A95="","",COUNTIF(tblDisponibilidad[ID técnico],A95))</f>
        <v/>
      </c>
      <c r="P95" s="15">
        <f>IF(A95="","",IF(COUNTA(B95,C95,D95,E95,F95,G95,H95,I95,J95,K95,M95)&lt;11,"Incompleta",IF(COUNTIF(tblEquipo[ID técnico],A95)&gt;1,"ID duplicado","Completa")))</f>
        <v/>
      </c>
      <c r="Q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5">
        <f>IF(A96="","",COUNTIF(tblCobertura[ID técnico asignado],A96))</f>
        <v/>
      </c>
      <c r="O96" s="15">
        <f>IF(A96="","",COUNTIF(tblDisponibilidad[ID técnico],A96))</f>
        <v/>
      </c>
      <c r="P96" s="15">
        <f>IF(A96="","",IF(COUNTA(B96,C96,D96,E96,F96,G96,H96,I96,J96,K96,M96)&lt;11,"Incompleta",IF(COUNTIF(tblEquipo[ID técnico],A96)&gt;1,"ID duplicado","Completa")))</f>
        <v/>
      </c>
      <c r="Q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5">
        <f>IF(A97="","",COUNTIF(tblCobertura[ID técnico asignado],A97))</f>
        <v/>
      </c>
      <c r="O97" s="15">
        <f>IF(A97="","",COUNTIF(tblDisponibilidad[ID técnico],A97))</f>
        <v/>
      </c>
      <c r="P97" s="15">
        <f>IF(A97="","",IF(COUNTA(B97,C97,D97,E97,F97,G97,H97,I97,J97,K97,M97)&lt;11,"Incompleta",IF(COUNTIF(tblEquipo[ID técnico],A97)&gt;1,"ID duplicado","Completa")))</f>
        <v/>
      </c>
      <c r="Q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5">
        <f>IF(A98="","",COUNTIF(tblCobertura[ID técnico asignado],A98))</f>
        <v/>
      </c>
      <c r="O98" s="15">
        <f>IF(A98="","",COUNTIF(tblDisponibilidad[ID técnico],A98))</f>
        <v/>
      </c>
      <c r="P98" s="15">
        <f>IF(A98="","",IF(COUNTA(B98,C98,D98,E98,F98,G98,H98,I98,J98,K98,M98)&lt;11,"Incompleta",IF(COUNTIF(tblEquipo[ID técnico],A98)&gt;1,"ID duplicado","Completa")))</f>
        <v/>
      </c>
      <c r="Q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5">
        <f>IF(A99="","",COUNTIF(tblCobertura[ID técnico asignado],A99))</f>
        <v/>
      </c>
      <c r="O99" s="15">
        <f>IF(A99="","",COUNTIF(tblDisponibilidad[ID técnico],A99))</f>
        <v/>
      </c>
      <c r="P99" s="15">
        <f>IF(A99="","",IF(COUNTA(B99,C99,D99,E99,F99,G99,H99,I99,J99,K99,M99)&lt;11,"Incompleta",IF(COUNTIF(tblEquipo[ID técnico],A99)&gt;1,"ID duplicado","Completa")))</f>
        <v/>
      </c>
      <c r="Q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5">
        <f>IF(A100="","",COUNTIF(tblCobertura[ID técnico asignado],A100))</f>
        <v/>
      </c>
      <c r="O100" s="15">
        <f>IF(A100="","",COUNTIF(tblDisponibilidad[ID técnico],A100))</f>
        <v/>
      </c>
      <c r="P100" s="15">
        <f>IF(A100="","",IF(COUNTA(B100,C100,D100,E100,F100,G100,H100,I100,J100,K100,M100)&lt;11,"Incompleta",IF(COUNTIF(tblEquipo[ID técnico],A100)&gt;1,"ID duplicado","Completa")))</f>
        <v/>
      </c>
      <c r="Q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5">
        <f>IF(A101="","",COUNTIF(tblCobertura[ID técnico asignado],A101))</f>
        <v/>
      </c>
      <c r="O101" s="15">
        <f>IF(A101="","",COUNTIF(tblDisponibilidad[ID técnico],A101))</f>
        <v/>
      </c>
      <c r="P101" s="15">
        <f>IF(A101="","",IF(COUNTA(B101,C101,D101,E101,F101,G101,H101,I101,J101,K101,M101)&lt;11,"Incompleta",IF(COUNTIF(tblEquipo[ID técnico],A101)&gt;1,"ID duplicado","Completa")))</f>
        <v/>
      </c>
      <c r="Q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5">
        <f>IF(A102="","",COUNTIF(tblCobertura[ID técnico asignado],A102))</f>
        <v/>
      </c>
      <c r="O102" s="15">
        <f>IF(A102="","",COUNTIF(tblDisponibilidad[ID técnico],A102))</f>
        <v/>
      </c>
      <c r="P102" s="15">
        <f>IF(A102="","",IF(COUNTA(B102,C102,D102,E102,F102,G102,H102,I102,J102,K102,M102)&lt;11,"Incompleta",IF(COUNTIF(tblEquipo[ID técnico],A102)&gt;1,"ID duplicado","Completa")))</f>
        <v/>
      </c>
      <c r="Q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5">
        <f>IF(A103="","",COUNTIF(tblCobertura[ID técnico asignado],A103))</f>
        <v/>
      </c>
      <c r="O103" s="15">
        <f>IF(A103="","",COUNTIF(tblDisponibilidad[ID técnico],A103))</f>
        <v/>
      </c>
      <c r="P103" s="15">
        <f>IF(A103="","",IF(COUNTA(B103,C103,D103,E103,F103,G103,H103,I103,J103,K103,M103)&lt;11,"Incompleta",IF(COUNTIF(tblEquipo[ID técnico],A103)&gt;1,"ID duplicado","Completa")))</f>
        <v/>
      </c>
      <c r="Q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5">
        <f>IF(A104="","",COUNTIF(tblCobertura[ID técnico asignado],A104))</f>
        <v/>
      </c>
      <c r="O104" s="15">
        <f>IF(A104="","",COUNTIF(tblDisponibilidad[ID técnico],A104))</f>
        <v/>
      </c>
      <c r="P104" s="15">
        <f>IF(A104="","",IF(COUNTA(B104,C104,D104,E104,F104,G104,H104,I104,J104,K104,M104)&lt;11,"Incompleta",IF(COUNTIF(tblEquipo[ID técnico],A104)&gt;1,"ID duplicado","Completa")))</f>
        <v/>
      </c>
      <c r="Q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5">
        <f>IF(A105="","",COUNTIF(tblCobertura[ID técnico asignado],A105))</f>
        <v/>
      </c>
      <c r="O105" s="15">
        <f>IF(A105="","",COUNTIF(tblDisponibilidad[ID técnico],A105))</f>
        <v/>
      </c>
      <c r="P105" s="15">
        <f>IF(A105="","",IF(COUNTA(B105,C105,D105,E105,F105,G105,H105,I105,J105,K105,M105)&lt;11,"Incompleta",IF(COUNTIF(tblEquipo[ID técnico],A105)&gt;1,"ID duplicado","Completa")))</f>
        <v/>
      </c>
      <c r="Q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5">
        <f>IF(A106="","",COUNTIF(tblCobertura[ID técnico asignado],A106))</f>
        <v/>
      </c>
      <c r="O106" s="15">
        <f>IF(A106="","",COUNTIF(tblDisponibilidad[ID técnico],A106))</f>
        <v/>
      </c>
      <c r="P106" s="15">
        <f>IF(A106="","",IF(COUNTA(B106,C106,D106,E106,F106,G106,H106,I106,J106,K106,M106)&lt;11,"Incompleta",IF(COUNTIF(tblEquipo[ID técnico],A106)&gt;1,"ID duplicado","Completa")))</f>
        <v/>
      </c>
      <c r="Q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5">
        <f>IF(A107="","",COUNTIF(tblCobertura[ID técnico asignado],A107))</f>
        <v/>
      </c>
      <c r="O107" s="15">
        <f>IF(A107="","",COUNTIF(tblDisponibilidad[ID técnico],A107))</f>
        <v/>
      </c>
      <c r="P107" s="15">
        <f>IF(A107="","",IF(COUNTA(B107,C107,D107,E107,F107,G107,H107,I107,J107,K107,M107)&lt;11,"Incompleta",IF(COUNTIF(tblEquipo[ID técnico],A107)&gt;1,"ID duplicado","Completa")))</f>
        <v/>
      </c>
      <c r="Q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5">
        <f>IF(A108="","",COUNTIF(tblCobertura[ID técnico asignado],A108))</f>
        <v/>
      </c>
      <c r="O108" s="15">
        <f>IF(A108="","",COUNTIF(tblDisponibilidad[ID técnico],A108))</f>
        <v/>
      </c>
      <c r="P108" s="15">
        <f>IF(A108="","",IF(COUNTA(B108,C108,D108,E108,F108,G108,H108,I108,J108,K108,M108)&lt;11,"Incompleta",IF(COUNTIF(tblEquipo[ID técnico],A108)&gt;1,"ID duplicado","Completa")))</f>
        <v/>
      </c>
      <c r="Q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5">
        <f>IF(A109="","",COUNTIF(tblCobertura[ID técnico asignado],A109))</f>
        <v/>
      </c>
      <c r="O109" s="15">
        <f>IF(A109="","",COUNTIF(tblDisponibilidad[ID técnico],A109))</f>
        <v/>
      </c>
      <c r="P109" s="15">
        <f>IF(A109="","",IF(COUNTA(B109,C109,D109,E109,F109,G109,H109,I109,J109,K109,M109)&lt;11,"Incompleta",IF(COUNTIF(tblEquipo[ID técnico],A109)&gt;1,"ID duplicado","Completa")))</f>
        <v/>
      </c>
      <c r="Q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5">
        <f>IF(A110="","",COUNTIF(tblCobertura[ID técnico asignado],A110))</f>
        <v/>
      </c>
      <c r="O110" s="15">
        <f>IF(A110="","",COUNTIF(tblDisponibilidad[ID técnico],A110))</f>
        <v/>
      </c>
      <c r="P110" s="15">
        <f>IF(A110="","",IF(COUNTA(B110,C110,D110,E110,F110,G110,H110,I110,J110,K110,M110)&lt;11,"Incompleta",IF(COUNTIF(tblEquipo[ID técnico],A110)&gt;1,"ID duplicado","Completa")))</f>
        <v/>
      </c>
      <c r="Q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5">
        <f>IF(A111="","",COUNTIF(tblCobertura[ID técnico asignado],A111))</f>
        <v/>
      </c>
      <c r="O111" s="15">
        <f>IF(A111="","",COUNTIF(tblDisponibilidad[ID técnico],A111))</f>
        <v/>
      </c>
      <c r="P111" s="15">
        <f>IF(A111="","",IF(COUNTA(B111,C111,D111,E111,F111,G111,H111,I111,J111,K111,M111)&lt;11,"Incompleta",IF(COUNTIF(tblEquipo[ID técnico],A111)&gt;1,"ID duplicado","Completa")))</f>
        <v/>
      </c>
      <c r="Q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5">
        <f>IF(A112="","",COUNTIF(tblCobertura[ID técnico asignado],A112))</f>
        <v/>
      </c>
      <c r="O112" s="15">
        <f>IF(A112="","",COUNTIF(tblDisponibilidad[ID técnico],A112))</f>
        <v/>
      </c>
      <c r="P112" s="15">
        <f>IF(A112="","",IF(COUNTA(B112,C112,D112,E112,F112,G112,H112,I112,J112,K112,M112)&lt;11,"Incompleta",IF(COUNTIF(tblEquipo[ID técnico],A112)&gt;1,"ID duplicado","Completa")))</f>
        <v/>
      </c>
      <c r="Q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5">
        <f>IF(A113="","",COUNTIF(tblCobertura[ID técnico asignado],A113))</f>
        <v/>
      </c>
      <c r="O113" s="15">
        <f>IF(A113="","",COUNTIF(tblDisponibilidad[ID técnico],A113))</f>
        <v/>
      </c>
      <c r="P113" s="15">
        <f>IF(A113="","",IF(COUNTA(B113,C113,D113,E113,F113,G113,H113,I113,J113,K113,M113)&lt;11,"Incompleta",IF(COUNTIF(tblEquipo[ID técnico],A113)&gt;1,"ID duplicado","Completa")))</f>
        <v/>
      </c>
      <c r="Q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5">
        <f>IF(A114="","",COUNTIF(tblCobertura[ID técnico asignado],A114))</f>
        <v/>
      </c>
      <c r="O114" s="15">
        <f>IF(A114="","",COUNTIF(tblDisponibilidad[ID técnico],A114))</f>
        <v/>
      </c>
      <c r="P114" s="15">
        <f>IF(A114="","",IF(COUNTA(B114,C114,D114,E114,F114,G114,H114,I114,J114,K114,M114)&lt;11,"Incompleta",IF(COUNTIF(tblEquipo[ID técnico],A114)&gt;1,"ID duplicado","Completa")))</f>
        <v/>
      </c>
      <c r="Q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5">
        <f>IF(A115="","",COUNTIF(tblCobertura[ID técnico asignado],A115))</f>
        <v/>
      </c>
      <c r="O115" s="15">
        <f>IF(A115="","",COUNTIF(tblDisponibilidad[ID técnico],A115))</f>
        <v/>
      </c>
      <c r="P115" s="15">
        <f>IF(A115="","",IF(COUNTA(B115,C115,D115,E115,F115,G115,H115,I115,J115,K115,M115)&lt;11,"Incompleta",IF(COUNTIF(tblEquipo[ID técnico],A115)&gt;1,"ID duplicado","Completa")))</f>
        <v/>
      </c>
      <c r="Q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5">
        <f>IF(A116="","",COUNTIF(tblCobertura[ID técnico asignado],A116))</f>
        <v/>
      </c>
      <c r="O116" s="15">
        <f>IF(A116="","",COUNTIF(tblDisponibilidad[ID técnico],A116))</f>
        <v/>
      </c>
      <c r="P116" s="15">
        <f>IF(A116="","",IF(COUNTA(B116,C116,D116,E116,F116,G116,H116,I116,J116,K116,M116)&lt;11,"Incompleta",IF(COUNTIF(tblEquipo[ID técnico],A116)&gt;1,"ID duplicado","Completa")))</f>
        <v/>
      </c>
      <c r="Q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5">
        <f>IF(A117="","",COUNTIF(tblCobertura[ID técnico asignado],A117))</f>
        <v/>
      </c>
      <c r="O117" s="15">
        <f>IF(A117="","",COUNTIF(tblDisponibilidad[ID técnico],A117))</f>
        <v/>
      </c>
      <c r="P117" s="15">
        <f>IF(A117="","",IF(COUNTA(B117,C117,D117,E117,F117,G117,H117,I117,J117,K117,M117)&lt;11,"Incompleta",IF(COUNTIF(tblEquipo[ID técnico],A117)&gt;1,"ID duplicado","Completa")))</f>
        <v/>
      </c>
      <c r="Q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5">
        <f>IF(A118="","",COUNTIF(tblCobertura[ID técnico asignado],A118))</f>
        <v/>
      </c>
      <c r="O118" s="15">
        <f>IF(A118="","",COUNTIF(tblDisponibilidad[ID técnico],A118))</f>
        <v/>
      </c>
      <c r="P118" s="15">
        <f>IF(A118="","",IF(COUNTA(B118,C118,D118,E118,F118,G118,H118,I118,J118,K118,M118)&lt;11,"Incompleta",IF(COUNTIF(tblEquipo[ID técnico],A118)&gt;1,"ID duplicado","Completa")))</f>
        <v/>
      </c>
      <c r="Q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5">
        <f>IF(A119="","",COUNTIF(tblCobertura[ID técnico asignado],A119))</f>
        <v/>
      </c>
      <c r="O119" s="15">
        <f>IF(A119="","",COUNTIF(tblDisponibilidad[ID técnico],A119))</f>
        <v/>
      </c>
      <c r="P119" s="15">
        <f>IF(A119="","",IF(COUNTA(B119,C119,D119,E119,F119,G119,H119,I119,J119,K119,M119)&lt;11,"Incompleta",IF(COUNTIF(tblEquipo[ID técnico],A119)&gt;1,"ID duplicado","Completa")))</f>
        <v/>
      </c>
      <c r="Q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5">
        <f>IF(A120="","",COUNTIF(tblCobertura[ID técnico asignado],A120))</f>
        <v/>
      </c>
      <c r="O120" s="15">
        <f>IF(A120="","",COUNTIF(tblDisponibilidad[ID técnico],A120))</f>
        <v/>
      </c>
      <c r="P120" s="15">
        <f>IF(A120="","",IF(COUNTA(B120,C120,D120,E120,F120,G120,H120,I120,J120,K120,M120)&lt;11,"Incompleta",IF(COUNTIF(tblEquipo[ID técnico],A120)&gt;1,"ID duplicado","Completa")))</f>
        <v/>
      </c>
      <c r="Q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5">
        <f>IF(A121="","",COUNTIF(tblCobertura[ID técnico asignado],A121))</f>
        <v/>
      </c>
      <c r="O121" s="15">
        <f>IF(A121="","",COUNTIF(tblDisponibilidad[ID técnico],A121))</f>
        <v/>
      </c>
      <c r="P121" s="15">
        <f>IF(A121="","",IF(COUNTA(B121,C121,D121,E121,F121,G121,H121,I121,J121,K121,M121)&lt;11,"Incompleta",IF(COUNTIF(tblEquipo[ID técnico],A121)&gt;1,"ID duplicado","Completa")))</f>
        <v/>
      </c>
      <c r="Q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5">
        <f>IF(A122="","",COUNTIF(tblCobertura[ID técnico asignado],A122))</f>
        <v/>
      </c>
      <c r="O122" s="15">
        <f>IF(A122="","",COUNTIF(tblDisponibilidad[ID técnico],A122))</f>
        <v/>
      </c>
      <c r="P122" s="15">
        <f>IF(A122="","",IF(COUNTA(B122,C122,D122,E122,F122,G122,H122,I122,J122,K122,M122)&lt;11,"Incompleta",IF(COUNTIF(tblEquipo[ID técnico],A122)&gt;1,"ID duplicado","Completa")))</f>
        <v/>
      </c>
      <c r="Q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5">
        <f>IF(A123="","",COUNTIF(tblCobertura[ID técnico asignado],A123))</f>
        <v/>
      </c>
      <c r="O123" s="15">
        <f>IF(A123="","",COUNTIF(tblDisponibilidad[ID técnico],A123))</f>
        <v/>
      </c>
      <c r="P123" s="15">
        <f>IF(A123="","",IF(COUNTA(B123,C123,D123,E123,F123,G123,H123,I123,J123,K123,M123)&lt;11,"Incompleta",IF(COUNTIF(tblEquipo[ID técnico],A123)&gt;1,"ID duplicado","Completa")))</f>
        <v/>
      </c>
      <c r="Q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5">
        <f>IF(A124="","",COUNTIF(tblCobertura[ID técnico asignado],A124))</f>
        <v/>
      </c>
      <c r="O124" s="15">
        <f>IF(A124="","",COUNTIF(tblDisponibilidad[ID técnico],A124))</f>
        <v/>
      </c>
      <c r="P124" s="15">
        <f>IF(A124="","",IF(COUNTA(B124,C124,D124,E124,F124,G124,H124,I124,J124,K124,M124)&lt;11,"Incompleta",IF(COUNTIF(tblEquipo[ID técnico],A124)&gt;1,"ID duplicado","Completa")))</f>
        <v/>
      </c>
      <c r="Q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5">
        <f>IF(A125="","",COUNTIF(tblCobertura[ID técnico asignado],A125))</f>
        <v/>
      </c>
      <c r="O125" s="15">
        <f>IF(A125="","",COUNTIF(tblDisponibilidad[ID técnico],A125))</f>
        <v/>
      </c>
      <c r="P125" s="15">
        <f>IF(A125="","",IF(COUNTA(B125,C125,D125,E125,F125,G125,H125,I125,J125,K125,M125)&lt;11,"Incompleta",IF(COUNTIF(tblEquipo[ID técnico],A125)&gt;1,"ID duplicado","Completa")))</f>
        <v/>
      </c>
      <c r="Q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5">
        <f>IF(A126="","",COUNTIF(tblCobertura[ID técnico asignado],A126))</f>
        <v/>
      </c>
      <c r="O126" s="15">
        <f>IF(A126="","",COUNTIF(tblDisponibilidad[ID técnico],A126))</f>
        <v/>
      </c>
      <c r="P126" s="15">
        <f>IF(A126="","",IF(COUNTA(B126,C126,D126,E126,F126,G126,H126,I126,J126,K126,M126)&lt;11,"Incompleta",IF(COUNTIF(tblEquipo[ID técnico],A126)&gt;1,"ID duplicado","Completa")))</f>
        <v/>
      </c>
      <c r="Q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5">
        <f>IF(A127="","",COUNTIF(tblCobertura[ID técnico asignado],A127))</f>
        <v/>
      </c>
      <c r="O127" s="15">
        <f>IF(A127="","",COUNTIF(tblDisponibilidad[ID técnico],A127))</f>
        <v/>
      </c>
      <c r="P127" s="15">
        <f>IF(A127="","",IF(COUNTA(B127,C127,D127,E127,F127,G127,H127,I127,J127,K127,M127)&lt;11,"Incompleta",IF(COUNTIF(tblEquipo[ID técnico],A127)&gt;1,"ID duplicado","Completa")))</f>
        <v/>
      </c>
      <c r="Q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5">
        <f>IF(A128="","",COUNTIF(tblCobertura[ID técnico asignado],A128))</f>
        <v/>
      </c>
      <c r="O128" s="15">
        <f>IF(A128="","",COUNTIF(tblDisponibilidad[ID técnico],A128))</f>
        <v/>
      </c>
      <c r="P128" s="15">
        <f>IF(A128="","",IF(COUNTA(B128,C128,D128,E128,F128,G128,H128,I128,J128,K128,M128)&lt;11,"Incompleta",IF(COUNTIF(tblEquipo[ID técnico],A128)&gt;1,"ID duplicado","Completa")))</f>
        <v/>
      </c>
      <c r="Q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5">
        <f>IF(A129="","",COUNTIF(tblCobertura[ID técnico asignado],A129))</f>
        <v/>
      </c>
      <c r="O129" s="15">
        <f>IF(A129="","",COUNTIF(tblDisponibilidad[ID técnico],A129))</f>
        <v/>
      </c>
      <c r="P129" s="15">
        <f>IF(A129="","",IF(COUNTA(B129,C129,D129,E129,F129,G129,H129,I129,J129,K129,M129)&lt;11,"Incompleta",IF(COUNTIF(tblEquipo[ID técnico],A129)&gt;1,"ID duplicado","Completa")))</f>
        <v/>
      </c>
      <c r="Q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5">
        <f>IF(A130="","",COUNTIF(tblCobertura[ID técnico asignado],A130))</f>
        <v/>
      </c>
      <c r="O130" s="15">
        <f>IF(A130="","",COUNTIF(tblDisponibilidad[ID técnico],A130))</f>
        <v/>
      </c>
      <c r="P130" s="15">
        <f>IF(A130="","",IF(COUNTA(B130,C130,D130,E130,F130,G130,H130,I130,J130,K130,M130)&lt;11,"Incompleta",IF(COUNTIF(tblEquipo[ID técnico],A130)&gt;1,"ID duplicado","Completa")))</f>
        <v/>
      </c>
      <c r="Q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5">
        <f>IF(A131="","",COUNTIF(tblCobertura[ID técnico asignado],A131))</f>
        <v/>
      </c>
      <c r="O131" s="15">
        <f>IF(A131="","",COUNTIF(tblDisponibilidad[ID técnico],A131))</f>
        <v/>
      </c>
      <c r="P131" s="15">
        <f>IF(A131="","",IF(COUNTA(B131,C131,D131,E131,F131,G131,H131,I131,J131,K131,M131)&lt;11,"Incompleta",IF(COUNTIF(tblEquipo[ID técnico],A131)&gt;1,"ID duplicado","Completa")))</f>
        <v/>
      </c>
      <c r="Q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5">
        <f>IF(A132="","",COUNTIF(tblCobertura[ID técnico asignado],A132))</f>
        <v/>
      </c>
      <c r="O132" s="15">
        <f>IF(A132="","",COUNTIF(tblDisponibilidad[ID técnico],A132))</f>
        <v/>
      </c>
      <c r="P132" s="15">
        <f>IF(A132="","",IF(COUNTA(B132,C132,D132,E132,F132,G132,H132,I132,J132,K132,M132)&lt;11,"Incompleta",IF(COUNTIF(tblEquipo[ID técnico],A132)&gt;1,"ID duplicado","Completa")))</f>
        <v/>
      </c>
      <c r="Q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5">
        <f>IF(A133="","",COUNTIF(tblCobertura[ID técnico asignado],A133))</f>
        <v/>
      </c>
      <c r="O133" s="15">
        <f>IF(A133="","",COUNTIF(tblDisponibilidad[ID técnico],A133))</f>
        <v/>
      </c>
      <c r="P133" s="15">
        <f>IF(A133="","",IF(COUNTA(B133,C133,D133,E133,F133,G133,H133,I133,J133,K133,M133)&lt;11,"Incompleta",IF(COUNTIF(tblEquipo[ID técnico],A133)&gt;1,"ID duplicado","Completa")))</f>
        <v/>
      </c>
      <c r="Q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5">
        <f>IF(A134="","",COUNTIF(tblCobertura[ID técnico asignado],A134))</f>
        <v/>
      </c>
      <c r="O134" s="15">
        <f>IF(A134="","",COUNTIF(tblDisponibilidad[ID técnico],A134))</f>
        <v/>
      </c>
      <c r="P134" s="15">
        <f>IF(A134="","",IF(COUNTA(B134,C134,D134,E134,F134,G134,H134,I134,J134,K134,M134)&lt;11,"Incompleta",IF(COUNTIF(tblEquipo[ID técnico],A134)&gt;1,"ID duplicado","Completa")))</f>
        <v/>
      </c>
      <c r="Q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5">
        <f>IF(A135="","",COUNTIF(tblCobertura[ID técnico asignado],A135))</f>
        <v/>
      </c>
      <c r="O135" s="15">
        <f>IF(A135="","",COUNTIF(tblDisponibilidad[ID técnico],A135))</f>
        <v/>
      </c>
      <c r="P135" s="15">
        <f>IF(A135="","",IF(COUNTA(B135,C135,D135,E135,F135,G135,H135,I135,J135,K135,M135)&lt;11,"Incompleta",IF(COUNTIF(tblEquipo[ID técnico],A135)&gt;1,"ID duplicado","Completa")))</f>
        <v/>
      </c>
      <c r="Q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5">
        <f>IF(A136="","",COUNTIF(tblCobertura[ID técnico asignado],A136))</f>
        <v/>
      </c>
      <c r="O136" s="15">
        <f>IF(A136="","",COUNTIF(tblDisponibilidad[ID técnico],A136))</f>
        <v/>
      </c>
      <c r="P136" s="15">
        <f>IF(A136="","",IF(COUNTA(B136,C136,D136,E136,F136,G136,H136,I136,J136,K136,M136)&lt;11,"Incompleta",IF(COUNTIF(tblEquipo[ID técnico],A136)&gt;1,"ID duplicado","Completa")))</f>
        <v/>
      </c>
      <c r="Q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5">
        <f>IF(A137="","",COUNTIF(tblCobertura[ID técnico asignado],A137))</f>
        <v/>
      </c>
      <c r="O137" s="15">
        <f>IF(A137="","",COUNTIF(tblDisponibilidad[ID técnico],A137))</f>
        <v/>
      </c>
      <c r="P137" s="15">
        <f>IF(A137="","",IF(COUNTA(B137,C137,D137,E137,F137,G137,H137,I137,J137,K137,M137)&lt;11,"Incompleta",IF(COUNTIF(tblEquipo[ID técnico],A137)&gt;1,"ID duplicado","Completa")))</f>
        <v/>
      </c>
      <c r="Q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5">
        <f>IF(A138="","",COUNTIF(tblCobertura[ID técnico asignado],A138))</f>
        <v/>
      </c>
      <c r="O138" s="15">
        <f>IF(A138="","",COUNTIF(tblDisponibilidad[ID técnico],A138))</f>
        <v/>
      </c>
      <c r="P138" s="15">
        <f>IF(A138="","",IF(COUNTA(B138,C138,D138,E138,F138,G138,H138,I138,J138,K138,M138)&lt;11,"Incompleta",IF(COUNTIF(tblEquipo[ID técnico],A138)&gt;1,"ID duplicado","Completa")))</f>
        <v/>
      </c>
      <c r="Q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5">
        <f>IF(A139="","",COUNTIF(tblCobertura[ID técnico asignado],A139))</f>
        <v/>
      </c>
      <c r="O139" s="15">
        <f>IF(A139="","",COUNTIF(tblDisponibilidad[ID técnico],A139))</f>
        <v/>
      </c>
      <c r="P139" s="15">
        <f>IF(A139="","",IF(COUNTA(B139,C139,D139,E139,F139,G139,H139,I139,J139,K139,M139)&lt;11,"Incompleta",IF(COUNTIF(tblEquipo[ID técnico],A139)&gt;1,"ID duplicado","Completa")))</f>
        <v/>
      </c>
      <c r="Q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5">
        <f>IF(A140="","",COUNTIF(tblCobertura[ID técnico asignado],A140))</f>
        <v/>
      </c>
      <c r="O140" s="15">
        <f>IF(A140="","",COUNTIF(tblDisponibilidad[ID técnico],A140))</f>
        <v/>
      </c>
      <c r="P140" s="15">
        <f>IF(A140="","",IF(COUNTA(B140,C140,D140,E140,F140,G140,H140,I140,J140,K140,M140)&lt;11,"Incompleta",IF(COUNTIF(tblEquipo[ID técnico],A140)&gt;1,"ID duplicado","Completa")))</f>
        <v/>
      </c>
      <c r="Q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5">
        <f>IF(A141="","",COUNTIF(tblCobertura[ID técnico asignado],A141))</f>
        <v/>
      </c>
      <c r="O141" s="15">
        <f>IF(A141="","",COUNTIF(tblDisponibilidad[ID técnico],A141))</f>
        <v/>
      </c>
      <c r="P141" s="15">
        <f>IF(A141="","",IF(COUNTA(B141,C141,D141,E141,F141,G141,H141,I141,J141,K141,M141)&lt;11,"Incompleta",IF(COUNTIF(tblEquipo[ID técnico],A141)&gt;1,"ID duplicado","Completa")))</f>
        <v/>
      </c>
      <c r="Q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5">
        <f>IF(A142="","",COUNTIF(tblCobertura[ID técnico asignado],A142))</f>
        <v/>
      </c>
      <c r="O142" s="15">
        <f>IF(A142="","",COUNTIF(tblDisponibilidad[ID técnico],A142))</f>
        <v/>
      </c>
      <c r="P142" s="15">
        <f>IF(A142="","",IF(COUNTA(B142,C142,D142,E142,F142,G142,H142,I142,J142,K142,M142)&lt;11,"Incompleta",IF(COUNTIF(tblEquipo[ID técnico],A142)&gt;1,"ID duplicado","Completa")))</f>
        <v/>
      </c>
      <c r="Q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5">
        <f>IF(A143="","",COUNTIF(tblCobertura[ID técnico asignado],A143))</f>
        <v/>
      </c>
      <c r="O143" s="15">
        <f>IF(A143="","",COUNTIF(tblDisponibilidad[ID técnico],A143))</f>
        <v/>
      </c>
      <c r="P143" s="15">
        <f>IF(A143="","",IF(COUNTA(B143,C143,D143,E143,F143,G143,H143,I143,J143,K143,M143)&lt;11,"Incompleta",IF(COUNTIF(tblEquipo[ID técnico],A143)&gt;1,"ID duplicado","Completa")))</f>
        <v/>
      </c>
      <c r="Q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5">
        <f>IF(A144="","",COUNTIF(tblCobertura[ID técnico asignado],A144))</f>
        <v/>
      </c>
      <c r="O144" s="15">
        <f>IF(A144="","",COUNTIF(tblDisponibilidad[ID técnico],A144))</f>
        <v/>
      </c>
      <c r="P144" s="15">
        <f>IF(A144="","",IF(COUNTA(B144,C144,D144,E144,F144,G144,H144,I144,J144,K144,M144)&lt;11,"Incompleta",IF(COUNTIF(tblEquipo[ID técnico],A144)&gt;1,"ID duplicado","Completa")))</f>
        <v/>
      </c>
      <c r="Q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5">
        <f>IF(A145="","",COUNTIF(tblCobertura[ID técnico asignado],A145))</f>
        <v/>
      </c>
      <c r="O145" s="15">
        <f>IF(A145="","",COUNTIF(tblDisponibilidad[ID técnico],A145))</f>
        <v/>
      </c>
      <c r="P145" s="15">
        <f>IF(A145="","",IF(COUNTA(B145,C145,D145,E145,F145,G145,H145,I145,J145,K145,M145)&lt;11,"Incompleta",IF(COUNTIF(tblEquipo[ID técnico],A145)&gt;1,"ID duplicado","Completa")))</f>
        <v/>
      </c>
      <c r="Q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5">
        <f>IF(A146="","",COUNTIF(tblCobertura[ID técnico asignado],A146))</f>
        <v/>
      </c>
      <c r="O146" s="15">
        <f>IF(A146="","",COUNTIF(tblDisponibilidad[ID técnico],A146))</f>
        <v/>
      </c>
      <c r="P146" s="15">
        <f>IF(A146="","",IF(COUNTA(B146,C146,D146,E146,F146,G146,H146,I146,J146,K146,M146)&lt;11,"Incompleta",IF(COUNTIF(tblEquipo[ID técnico],A146)&gt;1,"ID duplicado","Completa")))</f>
        <v/>
      </c>
      <c r="Q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5">
        <f>IF(A147="","",COUNTIF(tblCobertura[ID técnico asignado],A147))</f>
        <v/>
      </c>
      <c r="O147" s="15">
        <f>IF(A147="","",COUNTIF(tblDisponibilidad[ID técnico],A147))</f>
        <v/>
      </c>
      <c r="P147" s="15">
        <f>IF(A147="","",IF(COUNTA(B147,C147,D147,E147,F147,G147,H147,I147,J147,K147,M147)&lt;11,"Incompleta",IF(COUNTIF(tblEquipo[ID técnico],A147)&gt;1,"ID duplicado","Completa")))</f>
        <v/>
      </c>
      <c r="Q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5">
        <f>IF(A148="","",COUNTIF(tblCobertura[ID técnico asignado],A148))</f>
        <v/>
      </c>
      <c r="O148" s="15">
        <f>IF(A148="","",COUNTIF(tblDisponibilidad[ID técnico],A148))</f>
        <v/>
      </c>
      <c r="P148" s="15">
        <f>IF(A148="","",IF(COUNTA(B148,C148,D148,E148,F148,G148,H148,I148,J148,K148,M148)&lt;11,"Incompleta",IF(COUNTIF(tblEquipo[ID técnico],A148)&gt;1,"ID duplicado","Completa")))</f>
        <v/>
      </c>
      <c r="Q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5">
        <f>IF(A149="","",COUNTIF(tblCobertura[ID técnico asignado],A149))</f>
        <v/>
      </c>
      <c r="O149" s="15">
        <f>IF(A149="","",COUNTIF(tblDisponibilidad[ID técnico],A149))</f>
        <v/>
      </c>
      <c r="P149" s="15">
        <f>IF(A149="","",IF(COUNTA(B149,C149,D149,E149,F149,G149,H149,I149,J149,K149,M149)&lt;11,"Incompleta",IF(COUNTIF(tblEquipo[ID técnico],A149)&gt;1,"ID duplicado","Completa")))</f>
        <v/>
      </c>
      <c r="Q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5">
        <f>IF(A150="","",COUNTIF(tblCobertura[ID técnico asignado],A150))</f>
        <v/>
      </c>
      <c r="O150" s="15">
        <f>IF(A150="","",COUNTIF(tblDisponibilidad[ID técnico],A150))</f>
        <v/>
      </c>
      <c r="P150" s="15">
        <f>IF(A150="","",IF(COUNTA(B150,C150,D150,E150,F150,G150,H150,I150,J150,K150,M150)&lt;11,"Incompleta",IF(COUNTIF(tblEquipo[ID técnico],A150)&gt;1,"ID duplicado","Completa")))</f>
        <v/>
      </c>
      <c r="Q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5">
        <f>IF(A151="","",COUNTIF(tblCobertura[ID técnico asignado],A151))</f>
        <v/>
      </c>
      <c r="O151" s="15">
        <f>IF(A151="","",COUNTIF(tblDisponibilidad[ID técnico],A151))</f>
        <v/>
      </c>
      <c r="P151" s="15">
        <f>IF(A151="","",IF(COUNTA(B151,C151,D151,E151,F151,G151,H151,I151,J151,K151,M151)&lt;11,"Incompleta",IF(COUNTIF(tblEquipo[ID técnico],A151)&gt;1,"ID duplicado","Completa")))</f>
        <v/>
      </c>
      <c r="Q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5">
        <f>IF(A152="","",COUNTIF(tblCobertura[ID técnico asignado],A152))</f>
        <v/>
      </c>
      <c r="O152" s="15">
        <f>IF(A152="","",COUNTIF(tblDisponibilidad[ID técnico],A152))</f>
        <v/>
      </c>
      <c r="P152" s="15">
        <f>IF(A152="","",IF(COUNTA(B152,C152,D152,E152,F152,G152,H152,I152,J152,K152,M152)&lt;11,"Incompleta",IF(COUNTIF(tblEquipo[ID técnico],A152)&gt;1,"ID duplicado","Completa")))</f>
        <v/>
      </c>
      <c r="Q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5">
        <f>IF(A153="","",COUNTIF(tblCobertura[ID técnico asignado],A153))</f>
        <v/>
      </c>
      <c r="O153" s="15">
        <f>IF(A153="","",COUNTIF(tblDisponibilidad[ID técnico],A153))</f>
        <v/>
      </c>
      <c r="P153" s="15">
        <f>IF(A153="","",IF(COUNTA(B153,C153,D153,E153,F153,G153,H153,I153,J153,K153,M153)&lt;11,"Incompleta",IF(COUNTIF(tblEquipo[ID técnico],A153)&gt;1,"ID duplicado","Completa")))</f>
        <v/>
      </c>
      <c r="Q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5">
        <f>IF(A154="","",COUNTIF(tblCobertura[ID técnico asignado],A154))</f>
        <v/>
      </c>
      <c r="O154" s="15">
        <f>IF(A154="","",COUNTIF(tblDisponibilidad[ID técnico],A154))</f>
        <v/>
      </c>
      <c r="P154" s="15">
        <f>IF(A154="","",IF(COUNTA(B154,C154,D154,E154,F154,G154,H154,I154,J154,K154,M154)&lt;11,"Incompleta",IF(COUNTIF(tblEquipo[ID técnico],A154)&gt;1,"ID duplicado","Completa")))</f>
        <v/>
      </c>
      <c r="Q154" s="12" t="n"/>
    </row>
  </sheetData>
  <autoFilter ref="A4:Q154"/>
  <mergeCells count="1">
    <mergeCell ref="A1:Q1"/>
  </mergeCells>
  <conditionalFormatting sqref="A5:A154">
    <cfRule type="expression" priority="1" dxfId="0">
      <formula>AND($A5&lt;&gt;"",COUNTIF($A$5:$A$154,$A5)&gt;1)</formula>
    </cfRule>
  </conditionalFormatting>
  <conditionalFormatting sqref="L5:N154">
    <cfRule type="expression" priority="2" dxfId="0">
      <formula>AND($A5&lt;&gt;"",$L5&lt;&gt;"",$N5&gt;$L5)</formula>
    </cfRule>
  </conditionalFormatting>
  <dataValidations count="5">
    <dataValidation sqref="A5:A154" showDropDown="0" showInputMessage="1" showErrorMessage="1" allowBlank="0" errorTitle="Valor no válido" error="Use un identificador único, por ejemplo TEC-011." promptTitle="Entrada válida" prompt="Use un identificador único, por ejemplo TEC-011." type="textLength">
      <formula1>20</formula1>
    </dataValidation>
    <dataValidation sqref="C5:C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=INDIRECT("'Instrucciones'!$L$3:$L$14")</formula1>
    </dataValidation>
    <dataValidation sqref="D5:K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=INDIRECT("'Instrucciones'!$N$3:$N$4")</formula1>
    </dataValidation>
    <dataValidation sqref="L5:L154" showDropDown="0" showInputMessage="1" showErrorMessage="1" allowBlank="0" errorTitle="Valor no válido" error="Introduzca un entero entre 1 y 99 o deje la celda vacía." promptTitle="Entrada válida" prompt="Introduzca un entero entre 1 y 99 o deje la celda vacía." type="whole">
      <formula1>1</formula1>
      <formula2>99</formula2>
    </dataValidation>
    <dataValidation sqref="M5:M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=INDIRECT("'Instrucciones'!$Q$3:$Q$5")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5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4" customWidth="1" min="3" max="3"/>
    <col width="13" customWidth="1" min="4" max="4"/>
    <col width="19" customWidth="1" min="5" max="5"/>
    <col width="24" customWidth="1" min="6" max="6"/>
    <col width="20" customWidth="1" min="7" max="7"/>
    <col width="20" customWidth="1" min="8" max="8"/>
    <col width="27" customWidth="1" min="9" max="9"/>
    <col width="30" customWidth="1" min="10" max="10"/>
    <col width="32" customWidth="1" min="11" max="11"/>
    <col width="20" customWidth="1" min="12" max="12"/>
  </cols>
  <sheetData>
    <row r="1" ht="28" customHeight="1">
      <c r="A1" s="1" t="inlineStr">
        <is>
          <t>Disponibilidad por fecha y turno</t>
        </is>
      </c>
    </row>
    <row r="2">
      <c r="A2" s="2" t="inlineStr">
        <is>
          <t>Cada fila registra la situación de una persona en un turno concreto.</t>
        </is>
      </c>
    </row>
    <row r="3"/>
    <row r="4" ht="34" customHeight="1">
      <c r="A4" s="11" t="inlineStr">
        <is>
          <t>ID disponibilidad</t>
        </is>
      </c>
      <c r="B4" s="11" t="inlineStr">
        <is>
          <t>ID técnico</t>
        </is>
      </c>
      <c r="C4" s="11" t="inlineStr">
        <is>
          <t>Nombre profesional</t>
        </is>
      </c>
      <c r="D4" s="11" t="inlineStr">
        <is>
          <t>Fecha</t>
        </is>
      </c>
      <c r="E4" s="11" t="inlineStr">
        <is>
          <t>Turno</t>
        </is>
      </c>
      <c r="F4" s="11" t="inlineStr">
        <is>
          <t>Estado de disponibilidad</t>
        </is>
      </c>
      <c r="G4" s="11" t="inlineStr">
        <is>
          <t>Hora disponible desde</t>
        </is>
      </c>
      <c r="H4" s="11" t="inlineStr">
        <is>
          <t>Hora disponible hasta</t>
        </is>
      </c>
      <c r="I4" s="11" t="inlineStr">
        <is>
          <t>Localización de referencia</t>
        </is>
      </c>
      <c r="J4" s="11" t="inlineStr">
        <is>
          <t>Observaciones</t>
        </is>
      </c>
      <c r="K4" s="11" t="inlineStr">
        <is>
          <t>Clave control</t>
        </is>
      </c>
      <c r="L4" s="11" t="inlineStr">
        <is>
          <t>Control fila</t>
        </is>
      </c>
    </row>
    <row r="5">
      <c r="A5" s="12" t="inlineStr">
        <is>
          <t>DIS-001</t>
        </is>
      </c>
      <c r="B5" s="12" t="inlineStr">
        <is>
          <t>TEC-001</t>
        </is>
      </c>
      <c r="C5" s="15">
        <f>IF(B5="","",IFERROR(INDEX(tblEquipo[Nombre profesional],MATCH(B5,tblEquipo[ID técnico],0)),"ID no encontrado"))</f>
        <v/>
      </c>
      <c r="D5" s="25" t="n">
        <v>46279</v>
      </c>
      <c r="E5" s="12" t="inlineStr">
        <is>
          <t>Jornada completa</t>
        </is>
      </c>
      <c r="F5" s="12" t="inlineStr">
        <is>
          <t>Disponible</t>
        </is>
      </c>
      <c r="G5" s="26" t="n">
        <v>0.2916666666666667</v>
      </c>
      <c r="H5" s="26" t="n">
        <v>0.7916666666666666</v>
      </c>
      <c r="I5" s="12" t="inlineStr">
        <is>
          <t>Plató Prisma</t>
        </is>
      </c>
      <c r="J5" s="12" t="inlineStr"/>
      <c r="K5" s="15">
        <f>IF(OR(B5="",D5="",E5=""),"",B5&amp;"|"&amp;TEXT(D5,"yyyymmdd")&amp;"|"&amp;E5)</f>
        <v/>
      </c>
      <c r="L5" s="15">
        <f>IF(A5="","",IF(COUNTA(B5,D5,E5,F5)&lt;4,"Incompleta",IF(COUNTIF(tblDisponibilidad[ID disponibilidad],A5)&gt;1,"ID duplicado",IF(COUNTIF(tblDisponibilidad[Clave control],K5)&gt;1,"Registro duplicado",IF(C5="ID no encontrado","Técnico inexistente","Completa")))))</f>
        <v/>
      </c>
    </row>
    <row r="6">
      <c r="A6" s="12" t="inlineStr">
        <is>
          <t>DIS-002</t>
        </is>
      </c>
      <c r="B6" s="12" t="inlineStr">
        <is>
          <t>TEC-002</t>
        </is>
      </c>
      <c r="C6" s="15">
        <f>IF(B6="","",IFERROR(INDEX(tblEquipo[Nombre profesional],MATCH(B6,tblEquipo[ID técnico],0)),"ID no encontrado"))</f>
        <v/>
      </c>
      <c r="D6" s="25" t="n">
        <v>46279</v>
      </c>
      <c r="E6" s="12" t="inlineStr">
        <is>
          <t>Jornada completa</t>
        </is>
      </c>
      <c r="F6" s="12" t="inlineStr">
        <is>
          <t>Disponible</t>
        </is>
      </c>
      <c r="G6" s="26" t="n">
        <v>0.2916666666666667</v>
      </c>
      <c r="H6" s="26" t="n">
        <v>0.7916666666666666</v>
      </c>
      <c r="I6" s="12" t="inlineStr">
        <is>
          <t>Plató Prisma</t>
        </is>
      </c>
      <c r="J6" s="12" t="inlineStr"/>
      <c r="K6" s="15">
        <f>IF(OR(B6="",D6="",E6=""),"",B6&amp;"|"&amp;TEXT(D6,"yyyymmdd")&amp;"|"&amp;E6)</f>
        <v/>
      </c>
      <c r="L6" s="15">
        <f>IF(A6="","",IF(COUNTA(B6,D6,E6,F6)&lt;4,"Incompleta",IF(COUNTIF(tblDisponibilidad[ID disponibilidad],A6)&gt;1,"ID duplicado",IF(COUNTIF(tblDisponibilidad[Clave control],K6)&gt;1,"Registro duplicado",IF(C6="ID no encontrado","Técnico inexistente","Completa")))))</f>
        <v/>
      </c>
    </row>
    <row r="7">
      <c r="A7" s="12" t="inlineStr">
        <is>
          <t>DIS-003</t>
        </is>
      </c>
      <c r="B7" s="12" t="inlineStr">
        <is>
          <t>TEC-003</t>
        </is>
      </c>
      <c r="C7" s="15">
        <f>IF(B7="","",IFERROR(INDEX(tblEquipo[Nombre profesional],MATCH(B7,tblEquipo[ID técnico],0)),"ID no encontrado"))</f>
        <v/>
      </c>
      <c r="D7" s="25" t="n">
        <v>46279</v>
      </c>
      <c r="E7" s="12" t="inlineStr">
        <is>
          <t>Jornada completa</t>
        </is>
      </c>
      <c r="F7" s="12" t="inlineStr">
        <is>
          <t>Disponible</t>
        </is>
      </c>
      <c r="G7" s="26" t="n">
        <v>0.2916666666666667</v>
      </c>
      <c r="H7" s="26" t="n">
        <v>0.7916666666666666</v>
      </c>
      <c r="I7" s="12" t="inlineStr">
        <is>
          <t>Plató Prisma</t>
        </is>
      </c>
      <c r="J7" s="12" t="inlineStr"/>
      <c r="K7" s="15">
        <f>IF(OR(B7="",D7="",E7=""),"",B7&amp;"|"&amp;TEXT(D7,"yyyymmdd")&amp;"|"&amp;E7)</f>
        <v/>
      </c>
      <c r="L7" s="15">
        <f>IF(A7="","",IF(COUNTA(B7,D7,E7,F7)&lt;4,"Incompleta",IF(COUNTIF(tblDisponibilidad[ID disponibilidad],A7)&gt;1,"ID duplicado",IF(COUNTIF(tblDisponibilidad[Clave control],K7)&gt;1,"Registro duplicado",IF(C7="ID no encontrado","Técnico inexistente","Completa")))))</f>
        <v/>
      </c>
    </row>
    <row r="8">
      <c r="A8" s="12" t="inlineStr">
        <is>
          <t>DIS-004</t>
        </is>
      </c>
      <c r="B8" s="12" t="inlineStr">
        <is>
          <t>TEC-004</t>
        </is>
      </c>
      <c r="C8" s="15">
        <f>IF(B8="","",IFERROR(INDEX(tblEquipo[Nombre profesional],MATCH(B8,tblEquipo[ID técnico],0)),"ID no encontrado"))</f>
        <v/>
      </c>
      <c r="D8" s="25" t="n">
        <v>46279</v>
      </c>
      <c r="E8" s="12" t="inlineStr">
        <is>
          <t>Jornada completa</t>
        </is>
      </c>
      <c r="F8" s="12" t="inlineStr">
        <is>
          <t>Disponible</t>
        </is>
      </c>
      <c r="G8" s="26" t="n">
        <v>0.3333333333333333</v>
      </c>
      <c r="H8" s="26" t="n">
        <v>0.8333333333333334</v>
      </c>
      <c r="I8" s="12" t="inlineStr">
        <is>
          <t>Plató Prisma</t>
        </is>
      </c>
      <c r="J8" s="12" t="inlineStr"/>
      <c r="K8" s="15">
        <f>IF(OR(B8="",D8="",E8=""),"",B8&amp;"|"&amp;TEXT(D8,"yyyymmdd")&amp;"|"&amp;E8)</f>
        <v/>
      </c>
      <c r="L8" s="15">
        <f>IF(A8="","",IF(COUNTA(B8,D8,E8,F8)&lt;4,"Incompleta",IF(COUNTIF(tblDisponibilidad[ID disponibilidad],A8)&gt;1,"ID duplicado",IF(COUNTIF(tblDisponibilidad[Clave control],K8)&gt;1,"Registro duplicado",IF(C8="ID no encontrado","Técnico inexistente","Completa")))))</f>
        <v/>
      </c>
    </row>
    <row r="9">
      <c r="A9" s="12" t="inlineStr">
        <is>
          <t>DIS-005</t>
        </is>
      </c>
      <c r="B9" s="12" t="inlineStr">
        <is>
          <t>TEC-005</t>
        </is>
      </c>
      <c r="C9" s="15">
        <f>IF(B9="","",IFERROR(INDEX(tblEquipo[Nombre profesional],MATCH(B9,tblEquipo[ID técnico],0)),"ID no encontrado"))</f>
        <v/>
      </c>
      <c r="D9" s="25" t="n">
        <v>46279</v>
      </c>
      <c r="E9" s="12" t="inlineStr">
        <is>
          <t>Jornada completa</t>
        </is>
      </c>
      <c r="F9" s="12" t="inlineStr">
        <is>
          <t>No disponible</t>
        </is>
      </c>
      <c r="G9" s="26" t="n"/>
      <c r="H9" s="26" t="n"/>
      <c r="I9" s="12" t="inlineStr"/>
      <c r="J9" s="12" t="inlineStr"/>
      <c r="K9" s="15">
        <f>IF(OR(B9="",D9="",E9=""),"",B9&amp;"|"&amp;TEXT(D9,"yyyymmdd")&amp;"|"&amp;E9)</f>
        <v/>
      </c>
      <c r="L9" s="15">
        <f>IF(A9="","",IF(COUNTA(B9,D9,E9,F9)&lt;4,"Incompleta",IF(COUNTIF(tblDisponibilidad[ID disponibilidad],A9)&gt;1,"ID duplicado",IF(COUNTIF(tblDisponibilidad[Clave control],K9)&gt;1,"Registro duplicado",IF(C9="ID no encontrado","Técnico inexistente","Completa")))))</f>
        <v/>
      </c>
    </row>
    <row r="10">
      <c r="A10" s="12" t="inlineStr">
        <is>
          <t>DIS-006</t>
        </is>
      </c>
      <c r="B10" s="12" t="inlineStr">
        <is>
          <t>TEC-006</t>
        </is>
      </c>
      <c r="C10" s="15">
        <f>IF(B10="","",IFERROR(INDEX(tblEquipo[Nombre profesional],MATCH(B10,tblEquipo[ID técnico],0)),"ID no encontrado"))</f>
        <v/>
      </c>
      <c r="D10" s="25" t="n">
        <v>46279</v>
      </c>
      <c r="E10" s="12" t="inlineStr">
        <is>
          <t>Jornada completa</t>
        </is>
      </c>
      <c r="F10" s="12" t="inlineStr">
        <is>
          <t>Disponible</t>
        </is>
      </c>
      <c r="G10" s="26" t="n">
        <v>0.2916666666666667</v>
      </c>
      <c r="H10" s="26" t="n">
        <v>0.7916666666666666</v>
      </c>
      <c r="I10" s="12" t="inlineStr">
        <is>
          <t>Plató Prisma</t>
        </is>
      </c>
      <c r="J10" s="12" t="inlineStr"/>
      <c r="K10" s="15">
        <f>IF(OR(B10="",D10="",E10=""),"",B10&amp;"|"&amp;TEXT(D10,"yyyymmdd")&amp;"|"&amp;E10)</f>
        <v/>
      </c>
      <c r="L10" s="15">
        <f>IF(A10="","",IF(COUNTA(B10,D10,E10,F10)&lt;4,"Incompleta",IF(COUNTIF(tblDisponibilidad[ID disponibilidad],A10)&gt;1,"ID duplicado",IF(COUNTIF(tblDisponibilidad[Clave control],K10)&gt;1,"Registro duplicado",IF(C10="ID no encontrado","Técnico inexistente","Completa")))))</f>
        <v/>
      </c>
    </row>
    <row r="11">
      <c r="A11" s="12" t="inlineStr">
        <is>
          <t>DIS-007</t>
        </is>
      </c>
      <c r="B11" s="12" t="inlineStr">
        <is>
          <t>TEC-007</t>
        </is>
      </c>
      <c r="C11" s="15">
        <f>IF(B11="","",IFERROR(INDEX(tblEquipo[Nombre profesional],MATCH(B11,tblEquipo[ID técnico],0)),"ID no encontrado"))</f>
        <v/>
      </c>
      <c r="D11" s="25" t="n">
        <v>46280</v>
      </c>
      <c r="E11" s="12" t="inlineStr">
        <is>
          <t>Mañana</t>
        </is>
      </c>
      <c r="F11" s="12" t="inlineStr">
        <is>
          <t>Pendiente</t>
        </is>
      </c>
      <c r="G11" s="26" t="n">
        <v>0.3333333333333333</v>
      </c>
      <c r="H11" s="26" t="n">
        <v>0.5833333333333334</v>
      </c>
      <c r="I11" s="12" t="inlineStr">
        <is>
          <t>Exterior Bruma</t>
        </is>
      </c>
      <c r="J11" s="12" t="inlineStr"/>
      <c r="K11" s="15">
        <f>IF(OR(B11="",D11="",E11=""),"",B11&amp;"|"&amp;TEXT(D11,"yyyymmdd")&amp;"|"&amp;E11)</f>
        <v/>
      </c>
      <c r="L11" s="15">
        <f>IF(A11="","",IF(COUNTA(B11,D11,E11,F11)&lt;4,"Incompleta",IF(COUNTIF(tblDisponibilidad[ID disponibilidad],A11)&gt;1,"ID duplicado",IF(COUNTIF(tblDisponibilidad[Clave control],K11)&gt;1,"Registro duplicado",IF(C11="ID no encontrado","Técnico inexistente","Completa")))))</f>
        <v/>
      </c>
    </row>
    <row r="12">
      <c r="A12" s="12" t="inlineStr">
        <is>
          <t>DIS-008</t>
        </is>
      </c>
      <c r="B12" s="12" t="inlineStr">
        <is>
          <t>TEC-008</t>
        </is>
      </c>
      <c r="C12" s="15">
        <f>IF(B12="","",IFERROR(INDEX(tblEquipo[Nombre profesional],MATCH(B12,tblEquipo[ID técnico],0)),"ID no encontrado"))</f>
        <v/>
      </c>
      <c r="D12" s="25" t="n">
        <v>46280</v>
      </c>
      <c r="E12" s="12" t="inlineStr">
        <is>
          <t>Mañana</t>
        </is>
      </c>
      <c r="F12" s="12" t="inlineStr">
        <is>
          <t>Disponible</t>
        </is>
      </c>
      <c r="G12" s="26" t="n">
        <v>0.3333333333333333</v>
      </c>
      <c r="H12" s="26" t="n">
        <v>0.625</v>
      </c>
      <c r="I12" s="12" t="inlineStr">
        <is>
          <t>Exterior Bruma</t>
        </is>
      </c>
      <c r="J12" s="12" t="inlineStr"/>
      <c r="K12" s="15">
        <f>IF(OR(B12="",D12="",E12=""),"",B12&amp;"|"&amp;TEXT(D12,"yyyymmdd")&amp;"|"&amp;E12)</f>
        <v/>
      </c>
      <c r="L12" s="15">
        <f>IF(A12="","",IF(COUNTA(B12,D12,E12,F12)&lt;4,"Incompleta",IF(COUNTIF(tblDisponibilidad[ID disponibilidad],A12)&gt;1,"ID duplicado",IF(COUNTIF(tblDisponibilidad[Clave control],K12)&gt;1,"Registro duplicado",IF(C12="ID no encontrado","Técnico inexistente","Completa")))))</f>
        <v/>
      </c>
    </row>
    <row r="13">
      <c r="A13" s="12" t="inlineStr">
        <is>
          <t>DIS-009</t>
        </is>
      </c>
      <c r="B13" s="12" t="inlineStr">
        <is>
          <t>TEC-009</t>
        </is>
      </c>
      <c r="C13" s="15">
        <f>IF(B13="","",IFERROR(INDEX(tblEquipo[Nombre profesional],MATCH(B13,tblEquipo[ID técnico],0)),"ID no encontrado"))</f>
        <v/>
      </c>
      <c r="D13" s="25" t="n">
        <v>46280</v>
      </c>
      <c r="E13" s="12" t="inlineStr">
        <is>
          <t>Mañana</t>
        </is>
      </c>
      <c r="F13" s="12" t="inlineStr">
        <is>
          <t>Disponible</t>
        </is>
      </c>
      <c r="G13" s="26" t="n">
        <v>0.3125</v>
      </c>
      <c r="H13" s="26" t="n">
        <v>0.6458333333333334</v>
      </c>
      <c r="I13" s="12" t="inlineStr">
        <is>
          <t>Exterior Bruma</t>
        </is>
      </c>
      <c r="J13" s="12" t="inlineStr"/>
      <c r="K13" s="15">
        <f>IF(OR(B13="",D13="",E13=""),"",B13&amp;"|"&amp;TEXT(D13,"yyyymmdd")&amp;"|"&amp;E13)</f>
        <v/>
      </c>
      <c r="L13" s="15">
        <f>IF(A13="","",IF(COUNTA(B13,D13,E13,F13)&lt;4,"Incompleta",IF(COUNTIF(tblDisponibilidad[ID disponibilidad],A13)&gt;1,"ID duplicado",IF(COUNTIF(tblDisponibilidad[Clave control],K13)&gt;1,"Registro duplicado",IF(C13="ID no encontrado","Técnico inexistente","Completa")))))</f>
        <v/>
      </c>
    </row>
    <row r="14">
      <c r="A14" s="12" t="inlineStr">
        <is>
          <t>DIS-010</t>
        </is>
      </c>
      <c r="B14" s="12" t="inlineStr">
        <is>
          <t>TEC-010</t>
        </is>
      </c>
      <c r="C14" s="15">
        <f>IF(B14="","",IFERROR(INDEX(tblEquipo[Nombre profesional],MATCH(B14,tblEquipo[ID técnico],0)),"ID no encontrado"))</f>
        <v/>
      </c>
      <c r="D14" s="25" t="n">
        <v>46280</v>
      </c>
      <c r="E14" s="12" t="inlineStr">
        <is>
          <t>Mañana</t>
        </is>
      </c>
      <c r="F14" s="12" t="inlineStr">
        <is>
          <t>Disponible</t>
        </is>
      </c>
      <c r="G14" s="26" t="n">
        <v>0.3333333333333333</v>
      </c>
      <c r="H14" s="26" t="n">
        <v>0.5833333333333334</v>
      </c>
      <c r="I14" s="12" t="inlineStr">
        <is>
          <t>Exterior Bruma</t>
        </is>
      </c>
      <c r="J14" s="12" t="inlineStr"/>
      <c r="K14" s="15">
        <f>IF(OR(B14="",D14="",E14=""),"",B14&amp;"|"&amp;TEXT(D14,"yyyymmdd")&amp;"|"&amp;E14)</f>
        <v/>
      </c>
      <c r="L14" s="15">
        <f>IF(A14="","",IF(COUNTA(B14,D14,E14,F14)&lt;4,"Incompleta",IF(COUNTIF(tblDisponibilidad[ID disponibilidad],A14)&gt;1,"ID duplicado",IF(COUNTIF(tblDisponibilidad[Clave control],K14)&gt;1,"Registro duplicado",IF(C14="ID no encontrado","Técnico inexistente","Completa")))))</f>
        <v/>
      </c>
    </row>
    <row r="15">
      <c r="A15" s="12" t="n"/>
      <c r="B15" s="12" t="n"/>
      <c r="C15" s="15">
        <f>IF(B15="","",IFERROR(INDEX(tblEquipo[Nombre profesional],MATCH(B15,tblEquipo[ID técnico],0)),"ID no encontrado"))</f>
        <v/>
      </c>
      <c r="D15" s="25" t="n"/>
      <c r="E15" s="12" t="n"/>
      <c r="F15" s="12" t="n"/>
      <c r="G15" s="26" t="n"/>
      <c r="H15" s="26" t="n"/>
      <c r="I15" s="12" t="n"/>
      <c r="J15" s="12" t="n"/>
      <c r="K15" s="15">
        <f>IF(OR(B15="",D15="",E15=""),"",B15&amp;"|"&amp;TEXT(D15,"yyyymmdd")&amp;"|"&amp;E15)</f>
        <v/>
      </c>
      <c r="L15" s="15">
        <f>IF(A15="","",IF(COUNTA(B15,D15,E15,F15)&lt;4,"Incompleta",IF(COUNTIF(tblDisponibilidad[ID disponibilidad],A15)&gt;1,"ID duplicado",IF(COUNTIF(tblDisponibilidad[Clave control],K15)&gt;1,"Registro duplicado",IF(C15="ID no encontrado","Técnico inexistente","Completa")))))</f>
        <v/>
      </c>
    </row>
    <row r="16">
      <c r="A16" s="12" t="n"/>
      <c r="B16" s="12" t="n"/>
      <c r="C16" s="15">
        <f>IF(B16="","",IFERROR(INDEX(tblEquipo[Nombre profesional],MATCH(B16,tblEquipo[ID técnico],0)),"ID no encontrado"))</f>
        <v/>
      </c>
      <c r="D16" s="25" t="n"/>
      <c r="E16" s="12" t="n"/>
      <c r="F16" s="12" t="n"/>
      <c r="G16" s="26" t="n"/>
      <c r="H16" s="26" t="n"/>
      <c r="I16" s="12" t="n"/>
      <c r="J16" s="12" t="n"/>
      <c r="K16" s="15">
        <f>IF(OR(B16="",D16="",E16=""),"",B16&amp;"|"&amp;TEXT(D16,"yyyymmdd")&amp;"|"&amp;E16)</f>
        <v/>
      </c>
      <c r="L16" s="15">
        <f>IF(A16="","",IF(COUNTA(B16,D16,E16,F16)&lt;4,"Incompleta",IF(COUNTIF(tblDisponibilidad[ID disponibilidad],A16)&gt;1,"ID duplicado",IF(COUNTIF(tblDisponibilidad[Clave control],K16)&gt;1,"Registro duplicado",IF(C16="ID no encontrado","Técnico inexistente","Completa")))))</f>
        <v/>
      </c>
    </row>
    <row r="17">
      <c r="A17" s="12" t="n"/>
      <c r="B17" s="12" t="n"/>
      <c r="C17" s="15">
        <f>IF(B17="","",IFERROR(INDEX(tblEquipo[Nombre profesional],MATCH(B17,tblEquipo[ID técnico],0)),"ID no encontrado"))</f>
        <v/>
      </c>
      <c r="D17" s="25" t="n"/>
      <c r="E17" s="12" t="n"/>
      <c r="F17" s="12" t="n"/>
      <c r="G17" s="26" t="n"/>
      <c r="H17" s="26" t="n"/>
      <c r="I17" s="12" t="n"/>
      <c r="J17" s="12" t="n"/>
      <c r="K17" s="15">
        <f>IF(OR(B17="",D17="",E17=""),"",B17&amp;"|"&amp;TEXT(D17,"yyyymmdd")&amp;"|"&amp;E17)</f>
        <v/>
      </c>
      <c r="L17" s="15">
        <f>IF(A17="","",IF(COUNTA(B17,D17,E17,F17)&lt;4,"Incompleta",IF(COUNTIF(tblDisponibilidad[ID disponibilidad],A17)&gt;1,"ID duplicado",IF(COUNTIF(tblDisponibilidad[Clave control],K17)&gt;1,"Registro duplicado",IF(C17="ID no encontrado","Técnico inexistente","Completa")))))</f>
        <v/>
      </c>
    </row>
    <row r="18">
      <c r="A18" s="12" t="n"/>
      <c r="B18" s="12" t="n"/>
      <c r="C18" s="15">
        <f>IF(B18="","",IFERROR(INDEX(tblEquipo[Nombre profesional],MATCH(B18,tblEquipo[ID técnico],0)),"ID no encontrado"))</f>
        <v/>
      </c>
      <c r="D18" s="25" t="n"/>
      <c r="E18" s="12" t="n"/>
      <c r="F18" s="12" t="n"/>
      <c r="G18" s="26" t="n"/>
      <c r="H18" s="26" t="n"/>
      <c r="I18" s="12" t="n"/>
      <c r="J18" s="12" t="n"/>
      <c r="K18" s="15">
        <f>IF(OR(B18="",D18="",E18=""),"",B18&amp;"|"&amp;TEXT(D18,"yyyymmdd")&amp;"|"&amp;E18)</f>
        <v/>
      </c>
      <c r="L18" s="15">
        <f>IF(A18="","",IF(COUNTA(B18,D18,E18,F18)&lt;4,"Incompleta",IF(COUNTIF(tblDisponibilidad[ID disponibilidad],A18)&gt;1,"ID duplicado",IF(COUNTIF(tblDisponibilidad[Clave control],K18)&gt;1,"Registro duplicado",IF(C18="ID no encontrado","Técnico inexistente","Completa")))))</f>
        <v/>
      </c>
    </row>
    <row r="19">
      <c r="A19" s="12" t="n"/>
      <c r="B19" s="12" t="n"/>
      <c r="C19" s="15">
        <f>IF(B19="","",IFERROR(INDEX(tblEquipo[Nombre profesional],MATCH(B19,tblEquipo[ID técnico],0)),"ID no encontrado"))</f>
        <v/>
      </c>
      <c r="D19" s="25" t="n"/>
      <c r="E19" s="12" t="n"/>
      <c r="F19" s="12" t="n"/>
      <c r="G19" s="26" t="n"/>
      <c r="H19" s="26" t="n"/>
      <c r="I19" s="12" t="n"/>
      <c r="J19" s="12" t="n"/>
      <c r="K19" s="15">
        <f>IF(OR(B19="",D19="",E19=""),"",B19&amp;"|"&amp;TEXT(D19,"yyyymmdd")&amp;"|"&amp;E19)</f>
        <v/>
      </c>
      <c r="L19" s="15">
        <f>IF(A19="","",IF(COUNTA(B19,D19,E19,F19)&lt;4,"Incompleta",IF(COUNTIF(tblDisponibilidad[ID disponibilidad],A19)&gt;1,"ID duplicado",IF(COUNTIF(tblDisponibilidad[Clave control],K19)&gt;1,"Registro duplicado",IF(C19="ID no encontrado","Técnico inexistente","Completa")))))</f>
        <v/>
      </c>
    </row>
    <row r="20">
      <c r="A20" s="12" t="n"/>
      <c r="B20" s="12" t="n"/>
      <c r="C20" s="15">
        <f>IF(B20="","",IFERROR(INDEX(tblEquipo[Nombre profesional],MATCH(B20,tblEquipo[ID técnico],0)),"ID no encontrado"))</f>
        <v/>
      </c>
      <c r="D20" s="25" t="n"/>
      <c r="E20" s="12" t="n"/>
      <c r="F20" s="12" t="n"/>
      <c r="G20" s="26" t="n"/>
      <c r="H20" s="26" t="n"/>
      <c r="I20" s="12" t="n"/>
      <c r="J20" s="12" t="n"/>
      <c r="K20" s="15">
        <f>IF(OR(B20="",D20="",E20=""),"",B20&amp;"|"&amp;TEXT(D20,"yyyymmdd")&amp;"|"&amp;E20)</f>
        <v/>
      </c>
      <c r="L20" s="15">
        <f>IF(A20="","",IF(COUNTA(B20,D20,E20,F20)&lt;4,"Incompleta",IF(COUNTIF(tblDisponibilidad[ID disponibilidad],A20)&gt;1,"ID duplicado",IF(COUNTIF(tblDisponibilidad[Clave control],K20)&gt;1,"Registro duplicado",IF(C20="ID no encontrado","Técnico inexistente","Completa")))))</f>
        <v/>
      </c>
    </row>
    <row r="21">
      <c r="A21" s="12" t="n"/>
      <c r="B21" s="12" t="n"/>
      <c r="C21" s="15">
        <f>IF(B21="","",IFERROR(INDEX(tblEquipo[Nombre profesional],MATCH(B21,tblEquipo[ID técnico],0)),"ID no encontrado"))</f>
        <v/>
      </c>
      <c r="D21" s="25" t="n"/>
      <c r="E21" s="12" t="n"/>
      <c r="F21" s="12" t="n"/>
      <c r="G21" s="26" t="n"/>
      <c r="H21" s="26" t="n"/>
      <c r="I21" s="12" t="n"/>
      <c r="J21" s="12" t="n"/>
      <c r="K21" s="15">
        <f>IF(OR(B21="",D21="",E21=""),"",B21&amp;"|"&amp;TEXT(D21,"yyyymmdd")&amp;"|"&amp;E21)</f>
        <v/>
      </c>
      <c r="L21" s="15">
        <f>IF(A21="","",IF(COUNTA(B21,D21,E21,F21)&lt;4,"Incompleta",IF(COUNTIF(tblDisponibilidad[ID disponibilidad],A21)&gt;1,"ID duplicado",IF(COUNTIF(tblDisponibilidad[Clave control],K21)&gt;1,"Registro duplicado",IF(C21="ID no encontrado","Técnico inexistente","Completa")))))</f>
        <v/>
      </c>
    </row>
    <row r="22">
      <c r="A22" s="12" t="n"/>
      <c r="B22" s="12" t="n"/>
      <c r="C22" s="15">
        <f>IF(B22="","",IFERROR(INDEX(tblEquipo[Nombre profesional],MATCH(B22,tblEquipo[ID técnico],0)),"ID no encontrado"))</f>
        <v/>
      </c>
      <c r="D22" s="25" t="n"/>
      <c r="E22" s="12" t="n"/>
      <c r="F22" s="12" t="n"/>
      <c r="G22" s="26" t="n"/>
      <c r="H22" s="26" t="n"/>
      <c r="I22" s="12" t="n"/>
      <c r="J22" s="12" t="n"/>
      <c r="K22" s="15">
        <f>IF(OR(B22="",D22="",E22=""),"",B22&amp;"|"&amp;TEXT(D22,"yyyymmdd")&amp;"|"&amp;E22)</f>
        <v/>
      </c>
      <c r="L22" s="15">
        <f>IF(A22="","",IF(COUNTA(B22,D22,E22,F22)&lt;4,"Incompleta",IF(COUNTIF(tblDisponibilidad[ID disponibilidad],A22)&gt;1,"ID duplicado",IF(COUNTIF(tblDisponibilidad[Clave control],K22)&gt;1,"Registro duplicado",IF(C22="ID no encontrado","Técnico inexistente","Completa")))))</f>
        <v/>
      </c>
    </row>
    <row r="23">
      <c r="A23" s="12" t="n"/>
      <c r="B23" s="12" t="n"/>
      <c r="C23" s="15">
        <f>IF(B23="","",IFERROR(INDEX(tblEquipo[Nombre profesional],MATCH(B23,tblEquipo[ID técnico],0)),"ID no encontrado"))</f>
        <v/>
      </c>
      <c r="D23" s="25" t="n"/>
      <c r="E23" s="12" t="n"/>
      <c r="F23" s="12" t="n"/>
      <c r="G23" s="26" t="n"/>
      <c r="H23" s="26" t="n"/>
      <c r="I23" s="12" t="n"/>
      <c r="J23" s="12" t="n"/>
      <c r="K23" s="15">
        <f>IF(OR(B23="",D23="",E23=""),"",B23&amp;"|"&amp;TEXT(D23,"yyyymmdd")&amp;"|"&amp;E23)</f>
        <v/>
      </c>
      <c r="L23" s="15">
        <f>IF(A23="","",IF(COUNTA(B23,D23,E23,F23)&lt;4,"Incompleta",IF(COUNTIF(tblDisponibilidad[ID disponibilidad],A23)&gt;1,"ID duplicado",IF(COUNTIF(tblDisponibilidad[Clave control],K23)&gt;1,"Registro duplicado",IF(C23="ID no encontrado","Técnico inexistente","Completa")))))</f>
        <v/>
      </c>
    </row>
    <row r="24">
      <c r="A24" s="12" t="n"/>
      <c r="B24" s="12" t="n"/>
      <c r="C24" s="15">
        <f>IF(B24="","",IFERROR(INDEX(tblEquipo[Nombre profesional],MATCH(B24,tblEquipo[ID técnico],0)),"ID no encontrado"))</f>
        <v/>
      </c>
      <c r="D24" s="25" t="n"/>
      <c r="E24" s="12" t="n"/>
      <c r="F24" s="12" t="n"/>
      <c r="G24" s="26" t="n"/>
      <c r="H24" s="26" t="n"/>
      <c r="I24" s="12" t="n"/>
      <c r="J24" s="12" t="n"/>
      <c r="K24" s="15">
        <f>IF(OR(B24="",D24="",E24=""),"",B24&amp;"|"&amp;TEXT(D24,"yyyymmdd")&amp;"|"&amp;E24)</f>
        <v/>
      </c>
      <c r="L24" s="15">
        <f>IF(A24="","",IF(COUNTA(B24,D24,E24,F24)&lt;4,"Incompleta",IF(COUNTIF(tblDisponibilidad[ID disponibilidad],A24)&gt;1,"ID duplicado",IF(COUNTIF(tblDisponibilidad[Clave control],K24)&gt;1,"Registro duplicado",IF(C24="ID no encontrado","Técnico inexistente","Completa")))))</f>
        <v/>
      </c>
    </row>
    <row r="25">
      <c r="A25" s="12" t="n"/>
      <c r="B25" s="12" t="n"/>
      <c r="C25" s="15">
        <f>IF(B25="","",IFERROR(INDEX(tblEquipo[Nombre profesional],MATCH(B25,tblEquipo[ID técnico],0)),"ID no encontrado"))</f>
        <v/>
      </c>
      <c r="D25" s="25" t="n"/>
      <c r="E25" s="12" t="n"/>
      <c r="F25" s="12" t="n"/>
      <c r="G25" s="26" t="n"/>
      <c r="H25" s="26" t="n"/>
      <c r="I25" s="12" t="n"/>
      <c r="J25" s="12" t="n"/>
      <c r="K25" s="15">
        <f>IF(OR(B25="",D25="",E25=""),"",B25&amp;"|"&amp;TEXT(D25,"yyyymmdd")&amp;"|"&amp;E25)</f>
        <v/>
      </c>
      <c r="L25" s="15">
        <f>IF(A25="","",IF(COUNTA(B25,D25,E25,F25)&lt;4,"Incompleta",IF(COUNTIF(tblDisponibilidad[ID disponibilidad],A25)&gt;1,"ID duplicado",IF(COUNTIF(tblDisponibilidad[Clave control],K25)&gt;1,"Registro duplicado",IF(C25="ID no encontrado","Técnico inexistente","Completa")))))</f>
        <v/>
      </c>
    </row>
    <row r="26">
      <c r="A26" s="12" t="n"/>
      <c r="B26" s="12" t="n"/>
      <c r="C26" s="15">
        <f>IF(B26="","",IFERROR(INDEX(tblEquipo[Nombre profesional],MATCH(B26,tblEquipo[ID técnico],0)),"ID no encontrado"))</f>
        <v/>
      </c>
      <c r="D26" s="25" t="n"/>
      <c r="E26" s="12" t="n"/>
      <c r="F26" s="12" t="n"/>
      <c r="G26" s="26" t="n"/>
      <c r="H26" s="26" t="n"/>
      <c r="I26" s="12" t="n"/>
      <c r="J26" s="12" t="n"/>
      <c r="K26" s="15">
        <f>IF(OR(B26="",D26="",E26=""),"",B26&amp;"|"&amp;TEXT(D26,"yyyymmdd")&amp;"|"&amp;E26)</f>
        <v/>
      </c>
      <c r="L26" s="15">
        <f>IF(A26="","",IF(COUNTA(B26,D26,E26,F26)&lt;4,"Incompleta",IF(COUNTIF(tblDisponibilidad[ID disponibilidad],A26)&gt;1,"ID duplicado",IF(COUNTIF(tblDisponibilidad[Clave control],K26)&gt;1,"Registro duplicado",IF(C26="ID no encontrado","Técnico inexistente","Completa")))))</f>
        <v/>
      </c>
    </row>
    <row r="27">
      <c r="A27" s="12" t="n"/>
      <c r="B27" s="12" t="n"/>
      <c r="C27" s="15">
        <f>IF(B27="","",IFERROR(INDEX(tblEquipo[Nombre profesional],MATCH(B27,tblEquipo[ID técnico],0)),"ID no encontrado"))</f>
        <v/>
      </c>
      <c r="D27" s="25" t="n"/>
      <c r="E27" s="12" t="n"/>
      <c r="F27" s="12" t="n"/>
      <c r="G27" s="26" t="n"/>
      <c r="H27" s="26" t="n"/>
      <c r="I27" s="12" t="n"/>
      <c r="J27" s="12" t="n"/>
      <c r="K27" s="15">
        <f>IF(OR(B27="",D27="",E27=""),"",B27&amp;"|"&amp;TEXT(D27,"yyyymmdd")&amp;"|"&amp;E27)</f>
        <v/>
      </c>
      <c r="L27" s="15">
        <f>IF(A27="","",IF(COUNTA(B27,D27,E27,F27)&lt;4,"Incompleta",IF(COUNTIF(tblDisponibilidad[ID disponibilidad],A27)&gt;1,"ID duplicado",IF(COUNTIF(tblDisponibilidad[Clave control],K27)&gt;1,"Registro duplicado",IF(C27="ID no encontrado","Técnico inexistente","Completa")))))</f>
        <v/>
      </c>
    </row>
    <row r="28">
      <c r="A28" s="12" t="n"/>
      <c r="B28" s="12" t="n"/>
      <c r="C28" s="15">
        <f>IF(B28="","",IFERROR(INDEX(tblEquipo[Nombre profesional],MATCH(B28,tblEquipo[ID técnico],0)),"ID no encontrado"))</f>
        <v/>
      </c>
      <c r="D28" s="25" t="n"/>
      <c r="E28" s="12" t="n"/>
      <c r="F28" s="12" t="n"/>
      <c r="G28" s="26" t="n"/>
      <c r="H28" s="26" t="n"/>
      <c r="I28" s="12" t="n"/>
      <c r="J28" s="12" t="n"/>
      <c r="K28" s="15">
        <f>IF(OR(B28="",D28="",E28=""),"",B28&amp;"|"&amp;TEXT(D28,"yyyymmdd")&amp;"|"&amp;E28)</f>
        <v/>
      </c>
      <c r="L28" s="15">
        <f>IF(A28="","",IF(COUNTA(B28,D28,E28,F28)&lt;4,"Incompleta",IF(COUNTIF(tblDisponibilidad[ID disponibilidad],A28)&gt;1,"ID duplicado",IF(COUNTIF(tblDisponibilidad[Clave control],K28)&gt;1,"Registro duplicado",IF(C28="ID no encontrado","Técnico inexistente","Completa")))))</f>
        <v/>
      </c>
    </row>
    <row r="29">
      <c r="A29" s="12" t="n"/>
      <c r="B29" s="12" t="n"/>
      <c r="C29" s="15">
        <f>IF(B29="","",IFERROR(INDEX(tblEquipo[Nombre profesional],MATCH(B29,tblEquipo[ID técnico],0)),"ID no encontrado"))</f>
        <v/>
      </c>
      <c r="D29" s="25" t="n"/>
      <c r="E29" s="12" t="n"/>
      <c r="F29" s="12" t="n"/>
      <c r="G29" s="26" t="n"/>
      <c r="H29" s="26" t="n"/>
      <c r="I29" s="12" t="n"/>
      <c r="J29" s="12" t="n"/>
      <c r="K29" s="15">
        <f>IF(OR(B29="",D29="",E29=""),"",B29&amp;"|"&amp;TEXT(D29,"yyyymmdd")&amp;"|"&amp;E29)</f>
        <v/>
      </c>
      <c r="L29" s="15">
        <f>IF(A29="","",IF(COUNTA(B29,D29,E29,F29)&lt;4,"Incompleta",IF(COUNTIF(tblDisponibilidad[ID disponibilidad],A29)&gt;1,"ID duplicado",IF(COUNTIF(tblDisponibilidad[Clave control],K29)&gt;1,"Registro duplicado",IF(C29="ID no encontrado","Técnico inexistente","Completa")))))</f>
        <v/>
      </c>
    </row>
    <row r="30">
      <c r="A30" s="12" t="n"/>
      <c r="B30" s="12" t="n"/>
      <c r="C30" s="15">
        <f>IF(B30="","",IFERROR(INDEX(tblEquipo[Nombre profesional],MATCH(B30,tblEquipo[ID técnico],0)),"ID no encontrado"))</f>
        <v/>
      </c>
      <c r="D30" s="25" t="n"/>
      <c r="E30" s="12" t="n"/>
      <c r="F30" s="12" t="n"/>
      <c r="G30" s="26" t="n"/>
      <c r="H30" s="26" t="n"/>
      <c r="I30" s="12" t="n"/>
      <c r="J30" s="12" t="n"/>
      <c r="K30" s="15">
        <f>IF(OR(B30="",D30="",E30=""),"",B30&amp;"|"&amp;TEXT(D30,"yyyymmdd")&amp;"|"&amp;E30)</f>
        <v/>
      </c>
      <c r="L30" s="15">
        <f>IF(A30="","",IF(COUNTA(B30,D30,E30,F30)&lt;4,"Incompleta",IF(COUNTIF(tblDisponibilidad[ID disponibilidad],A30)&gt;1,"ID duplicado",IF(COUNTIF(tblDisponibilidad[Clave control],K30)&gt;1,"Registro duplicado",IF(C30="ID no encontrado","Técnico inexistente","Completa")))))</f>
        <v/>
      </c>
    </row>
    <row r="31">
      <c r="A31" s="12" t="n"/>
      <c r="B31" s="12" t="n"/>
      <c r="C31" s="15">
        <f>IF(B31="","",IFERROR(INDEX(tblEquipo[Nombre profesional],MATCH(B31,tblEquipo[ID técnico],0)),"ID no encontrado"))</f>
        <v/>
      </c>
      <c r="D31" s="25" t="n"/>
      <c r="E31" s="12" t="n"/>
      <c r="F31" s="12" t="n"/>
      <c r="G31" s="26" t="n"/>
      <c r="H31" s="26" t="n"/>
      <c r="I31" s="12" t="n"/>
      <c r="J31" s="12" t="n"/>
      <c r="K31" s="15">
        <f>IF(OR(B31="",D31="",E31=""),"",B31&amp;"|"&amp;TEXT(D31,"yyyymmdd")&amp;"|"&amp;E31)</f>
        <v/>
      </c>
      <c r="L31" s="15">
        <f>IF(A31="","",IF(COUNTA(B31,D31,E31,F31)&lt;4,"Incompleta",IF(COUNTIF(tblDisponibilidad[ID disponibilidad],A31)&gt;1,"ID duplicado",IF(COUNTIF(tblDisponibilidad[Clave control],K31)&gt;1,"Registro duplicado",IF(C31="ID no encontrado","Técnico inexistente","Completa")))))</f>
        <v/>
      </c>
    </row>
    <row r="32">
      <c r="A32" s="12" t="n"/>
      <c r="B32" s="12" t="n"/>
      <c r="C32" s="15">
        <f>IF(B32="","",IFERROR(INDEX(tblEquipo[Nombre profesional],MATCH(B32,tblEquipo[ID técnico],0)),"ID no encontrado"))</f>
        <v/>
      </c>
      <c r="D32" s="25" t="n"/>
      <c r="E32" s="12" t="n"/>
      <c r="F32" s="12" t="n"/>
      <c r="G32" s="26" t="n"/>
      <c r="H32" s="26" t="n"/>
      <c r="I32" s="12" t="n"/>
      <c r="J32" s="12" t="n"/>
      <c r="K32" s="15">
        <f>IF(OR(B32="",D32="",E32=""),"",B32&amp;"|"&amp;TEXT(D32,"yyyymmdd")&amp;"|"&amp;E32)</f>
        <v/>
      </c>
      <c r="L32" s="15">
        <f>IF(A32="","",IF(COUNTA(B32,D32,E32,F32)&lt;4,"Incompleta",IF(COUNTIF(tblDisponibilidad[ID disponibilidad],A32)&gt;1,"ID duplicado",IF(COUNTIF(tblDisponibilidad[Clave control],K32)&gt;1,"Registro duplicado",IF(C32="ID no encontrado","Técnico inexistente","Completa")))))</f>
        <v/>
      </c>
    </row>
    <row r="33">
      <c r="A33" s="12" t="n"/>
      <c r="B33" s="12" t="n"/>
      <c r="C33" s="15">
        <f>IF(B33="","",IFERROR(INDEX(tblEquipo[Nombre profesional],MATCH(B33,tblEquipo[ID técnico],0)),"ID no encontrado"))</f>
        <v/>
      </c>
      <c r="D33" s="25" t="n"/>
      <c r="E33" s="12" t="n"/>
      <c r="F33" s="12" t="n"/>
      <c r="G33" s="26" t="n"/>
      <c r="H33" s="26" t="n"/>
      <c r="I33" s="12" t="n"/>
      <c r="J33" s="12" t="n"/>
      <c r="K33" s="15">
        <f>IF(OR(B33="",D33="",E33=""),"",B33&amp;"|"&amp;TEXT(D33,"yyyymmdd")&amp;"|"&amp;E33)</f>
        <v/>
      </c>
      <c r="L33" s="15">
        <f>IF(A33="","",IF(COUNTA(B33,D33,E33,F33)&lt;4,"Incompleta",IF(COUNTIF(tblDisponibilidad[ID disponibilidad],A33)&gt;1,"ID duplicado",IF(COUNTIF(tblDisponibilidad[Clave control],K33)&gt;1,"Registro duplicado",IF(C33="ID no encontrado","Técnico inexistente","Completa")))))</f>
        <v/>
      </c>
    </row>
    <row r="34">
      <c r="A34" s="12" t="n"/>
      <c r="B34" s="12" t="n"/>
      <c r="C34" s="15">
        <f>IF(B34="","",IFERROR(INDEX(tblEquipo[Nombre profesional],MATCH(B34,tblEquipo[ID técnico],0)),"ID no encontrado"))</f>
        <v/>
      </c>
      <c r="D34" s="25" t="n"/>
      <c r="E34" s="12" t="n"/>
      <c r="F34" s="12" t="n"/>
      <c r="G34" s="26" t="n"/>
      <c r="H34" s="26" t="n"/>
      <c r="I34" s="12" t="n"/>
      <c r="J34" s="12" t="n"/>
      <c r="K34" s="15">
        <f>IF(OR(B34="",D34="",E34=""),"",B34&amp;"|"&amp;TEXT(D34,"yyyymmdd")&amp;"|"&amp;E34)</f>
        <v/>
      </c>
      <c r="L34" s="15">
        <f>IF(A34="","",IF(COUNTA(B34,D34,E34,F34)&lt;4,"Incompleta",IF(COUNTIF(tblDisponibilidad[ID disponibilidad],A34)&gt;1,"ID duplicado",IF(COUNTIF(tblDisponibilidad[Clave control],K34)&gt;1,"Registro duplicado",IF(C34="ID no encontrado","Técnico inexistente","Completa")))))</f>
        <v/>
      </c>
    </row>
    <row r="35">
      <c r="A35" s="12" t="n"/>
      <c r="B35" s="12" t="n"/>
      <c r="C35" s="15">
        <f>IF(B35="","",IFERROR(INDEX(tblEquipo[Nombre profesional],MATCH(B35,tblEquipo[ID técnico],0)),"ID no encontrado"))</f>
        <v/>
      </c>
      <c r="D35" s="25" t="n"/>
      <c r="E35" s="12" t="n"/>
      <c r="F35" s="12" t="n"/>
      <c r="G35" s="26" t="n"/>
      <c r="H35" s="26" t="n"/>
      <c r="I35" s="12" t="n"/>
      <c r="J35" s="12" t="n"/>
      <c r="K35" s="15">
        <f>IF(OR(B35="",D35="",E35=""),"",B35&amp;"|"&amp;TEXT(D35,"yyyymmdd")&amp;"|"&amp;E35)</f>
        <v/>
      </c>
      <c r="L35" s="15">
        <f>IF(A35="","",IF(COUNTA(B35,D35,E35,F35)&lt;4,"Incompleta",IF(COUNTIF(tblDisponibilidad[ID disponibilidad],A35)&gt;1,"ID duplicado",IF(COUNTIF(tblDisponibilidad[Clave control],K35)&gt;1,"Registro duplicado",IF(C35="ID no encontrado","Técnico inexistente","Completa")))))</f>
        <v/>
      </c>
    </row>
    <row r="36">
      <c r="A36" s="12" t="n"/>
      <c r="B36" s="12" t="n"/>
      <c r="C36" s="15">
        <f>IF(B36="","",IFERROR(INDEX(tblEquipo[Nombre profesional],MATCH(B36,tblEquipo[ID técnico],0)),"ID no encontrado"))</f>
        <v/>
      </c>
      <c r="D36" s="25" t="n"/>
      <c r="E36" s="12" t="n"/>
      <c r="F36" s="12" t="n"/>
      <c r="G36" s="26" t="n"/>
      <c r="H36" s="26" t="n"/>
      <c r="I36" s="12" t="n"/>
      <c r="J36" s="12" t="n"/>
      <c r="K36" s="15">
        <f>IF(OR(B36="",D36="",E36=""),"",B36&amp;"|"&amp;TEXT(D36,"yyyymmdd")&amp;"|"&amp;E36)</f>
        <v/>
      </c>
      <c r="L36" s="15">
        <f>IF(A36="","",IF(COUNTA(B36,D36,E36,F36)&lt;4,"Incompleta",IF(COUNTIF(tblDisponibilidad[ID disponibilidad],A36)&gt;1,"ID duplicado",IF(COUNTIF(tblDisponibilidad[Clave control],K36)&gt;1,"Registro duplicado",IF(C36="ID no encontrado","Técnico inexistente","Completa")))))</f>
        <v/>
      </c>
    </row>
    <row r="37">
      <c r="A37" s="12" t="n"/>
      <c r="B37" s="12" t="n"/>
      <c r="C37" s="15">
        <f>IF(B37="","",IFERROR(INDEX(tblEquipo[Nombre profesional],MATCH(B37,tblEquipo[ID técnico],0)),"ID no encontrado"))</f>
        <v/>
      </c>
      <c r="D37" s="25" t="n"/>
      <c r="E37" s="12" t="n"/>
      <c r="F37" s="12" t="n"/>
      <c r="G37" s="26" t="n"/>
      <c r="H37" s="26" t="n"/>
      <c r="I37" s="12" t="n"/>
      <c r="J37" s="12" t="n"/>
      <c r="K37" s="15">
        <f>IF(OR(B37="",D37="",E37=""),"",B37&amp;"|"&amp;TEXT(D37,"yyyymmdd")&amp;"|"&amp;E37)</f>
        <v/>
      </c>
      <c r="L37" s="15">
        <f>IF(A37="","",IF(COUNTA(B37,D37,E37,F37)&lt;4,"Incompleta",IF(COUNTIF(tblDisponibilidad[ID disponibilidad],A37)&gt;1,"ID duplicado",IF(COUNTIF(tblDisponibilidad[Clave control],K37)&gt;1,"Registro duplicado",IF(C37="ID no encontrado","Técnico inexistente","Completa")))))</f>
        <v/>
      </c>
    </row>
    <row r="38">
      <c r="A38" s="12" t="n"/>
      <c r="B38" s="12" t="n"/>
      <c r="C38" s="15">
        <f>IF(B38="","",IFERROR(INDEX(tblEquipo[Nombre profesional],MATCH(B38,tblEquipo[ID técnico],0)),"ID no encontrado"))</f>
        <v/>
      </c>
      <c r="D38" s="25" t="n"/>
      <c r="E38" s="12" t="n"/>
      <c r="F38" s="12" t="n"/>
      <c r="G38" s="26" t="n"/>
      <c r="H38" s="26" t="n"/>
      <c r="I38" s="12" t="n"/>
      <c r="J38" s="12" t="n"/>
      <c r="K38" s="15">
        <f>IF(OR(B38="",D38="",E38=""),"",B38&amp;"|"&amp;TEXT(D38,"yyyymmdd")&amp;"|"&amp;E38)</f>
        <v/>
      </c>
      <c r="L38" s="15">
        <f>IF(A38="","",IF(COUNTA(B38,D38,E38,F38)&lt;4,"Incompleta",IF(COUNTIF(tblDisponibilidad[ID disponibilidad],A38)&gt;1,"ID duplicado",IF(COUNTIF(tblDisponibilidad[Clave control],K38)&gt;1,"Registro duplicado",IF(C38="ID no encontrado","Técnico inexistente","Completa")))))</f>
        <v/>
      </c>
    </row>
    <row r="39">
      <c r="A39" s="12" t="n"/>
      <c r="B39" s="12" t="n"/>
      <c r="C39" s="15">
        <f>IF(B39="","",IFERROR(INDEX(tblEquipo[Nombre profesional],MATCH(B39,tblEquipo[ID técnico],0)),"ID no encontrado"))</f>
        <v/>
      </c>
      <c r="D39" s="25" t="n"/>
      <c r="E39" s="12" t="n"/>
      <c r="F39" s="12" t="n"/>
      <c r="G39" s="26" t="n"/>
      <c r="H39" s="26" t="n"/>
      <c r="I39" s="12" t="n"/>
      <c r="J39" s="12" t="n"/>
      <c r="K39" s="15">
        <f>IF(OR(B39="",D39="",E39=""),"",B39&amp;"|"&amp;TEXT(D39,"yyyymmdd")&amp;"|"&amp;E39)</f>
        <v/>
      </c>
      <c r="L39" s="15">
        <f>IF(A39="","",IF(COUNTA(B39,D39,E39,F39)&lt;4,"Incompleta",IF(COUNTIF(tblDisponibilidad[ID disponibilidad],A39)&gt;1,"ID duplicado",IF(COUNTIF(tblDisponibilidad[Clave control],K39)&gt;1,"Registro duplicado",IF(C39="ID no encontrado","Técnico inexistente","Completa")))))</f>
        <v/>
      </c>
    </row>
    <row r="40">
      <c r="A40" s="12" t="n"/>
      <c r="B40" s="12" t="n"/>
      <c r="C40" s="15">
        <f>IF(B40="","",IFERROR(INDEX(tblEquipo[Nombre profesional],MATCH(B40,tblEquipo[ID técnico],0)),"ID no encontrado"))</f>
        <v/>
      </c>
      <c r="D40" s="25" t="n"/>
      <c r="E40" s="12" t="n"/>
      <c r="F40" s="12" t="n"/>
      <c r="G40" s="26" t="n"/>
      <c r="H40" s="26" t="n"/>
      <c r="I40" s="12" t="n"/>
      <c r="J40" s="12" t="n"/>
      <c r="K40" s="15">
        <f>IF(OR(B40="",D40="",E40=""),"",B40&amp;"|"&amp;TEXT(D40,"yyyymmdd")&amp;"|"&amp;E40)</f>
        <v/>
      </c>
      <c r="L40" s="15">
        <f>IF(A40="","",IF(COUNTA(B40,D40,E40,F40)&lt;4,"Incompleta",IF(COUNTIF(tblDisponibilidad[ID disponibilidad],A40)&gt;1,"ID duplicado",IF(COUNTIF(tblDisponibilidad[Clave control],K40)&gt;1,"Registro duplicado",IF(C40="ID no encontrado","Técnico inexistente","Completa")))))</f>
        <v/>
      </c>
    </row>
    <row r="41">
      <c r="A41" s="12" t="n"/>
      <c r="B41" s="12" t="n"/>
      <c r="C41" s="15">
        <f>IF(B41="","",IFERROR(INDEX(tblEquipo[Nombre profesional],MATCH(B41,tblEquipo[ID técnico],0)),"ID no encontrado"))</f>
        <v/>
      </c>
      <c r="D41" s="25" t="n"/>
      <c r="E41" s="12" t="n"/>
      <c r="F41" s="12" t="n"/>
      <c r="G41" s="26" t="n"/>
      <c r="H41" s="26" t="n"/>
      <c r="I41" s="12" t="n"/>
      <c r="J41" s="12" t="n"/>
      <c r="K41" s="15">
        <f>IF(OR(B41="",D41="",E41=""),"",B41&amp;"|"&amp;TEXT(D41,"yyyymmdd")&amp;"|"&amp;E41)</f>
        <v/>
      </c>
      <c r="L41" s="15">
        <f>IF(A41="","",IF(COUNTA(B41,D41,E41,F41)&lt;4,"Incompleta",IF(COUNTIF(tblDisponibilidad[ID disponibilidad],A41)&gt;1,"ID duplicado",IF(COUNTIF(tblDisponibilidad[Clave control],K41)&gt;1,"Registro duplicado",IF(C41="ID no encontrado","Técnico inexistente","Completa")))))</f>
        <v/>
      </c>
    </row>
    <row r="42">
      <c r="A42" s="12" t="n"/>
      <c r="B42" s="12" t="n"/>
      <c r="C42" s="15">
        <f>IF(B42="","",IFERROR(INDEX(tblEquipo[Nombre profesional],MATCH(B42,tblEquipo[ID técnico],0)),"ID no encontrado"))</f>
        <v/>
      </c>
      <c r="D42" s="25" t="n"/>
      <c r="E42" s="12" t="n"/>
      <c r="F42" s="12" t="n"/>
      <c r="G42" s="26" t="n"/>
      <c r="H42" s="26" t="n"/>
      <c r="I42" s="12" t="n"/>
      <c r="J42" s="12" t="n"/>
      <c r="K42" s="15">
        <f>IF(OR(B42="",D42="",E42=""),"",B42&amp;"|"&amp;TEXT(D42,"yyyymmdd")&amp;"|"&amp;E42)</f>
        <v/>
      </c>
      <c r="L42" s="15">
        <f>IF(A42="","",IF(COUNTA(B42,D42,E42,F42)&lt;4,"Incompleta",IF(COUNTIF(tblDisponibilidad[ID disponibilidad],A42)&gt;1,"ID duplicado",IF(COUNTIF(tblDisponibilidad[Clave control],K42)&gt;1,"Registro duplicado",IF(C42="ID no encontrado","Técnico inexistente","Completa")))))</f>
        <v/>
      </c>
    </row>
    <row r="43">
      <c r="A43" s="12" t="n"/>
      <c r="B43" s="12" t="n"/>
      <c r="C43" s="15">
        <f>IF(B43="","",IFERROR(INDEX(tblEquipo[Nombre profesional],MATCH(B43,tblEquipo[ID técnico],0)),"ID no encontrado"))</f>
        <v/>
      </c>
      <c r="D43" s="25" t="n"/>
      <c r="E43" s="12" t="n"/>
      <c r="F43" s="12" t="n"/>
      <c r="G43" s="26" t="n"/>
      <c r="H43" s="26" t="n"/>
      <c r="I43" s="12" t="n"/>
      <c r="J43" s="12" t="n"/>
      <c r="K43" s="15">
        <f>IF(OR(B43="",D43="",E43=""),"",B43&amp;"|"&amp;TEXT(D43,"yyyymmdd")&amp;"|"&amp;E43)</f>
        <v/>
      </c>
      <c r="L43" s="15">
        <f>IF(A43="","",IF(COUNTA(B43,D43,E43,F43)&lt;4,"Incompleta",IF(COUNTIF(tblDisponibilidad[ID disponibilidad],A43)&gt;1,"ID duplicado",IF(COUNTIF(tblDisponibilidad[Clave control],K43)&gt;1,"Registro duplicado",IF(C43="ID no encontrado","Técnico inexistente","Completa")))))</f>
        <v/>
      </c>
    </row>
    <row r="44">
      <c r="A44" s="12" t="n"/>
      <c r="B44" s="12" t="n"/>
      <c r="C44" s="15">
        <f>IF(B44="","",IFERROR(INDEX(tblEquipo[Nombre profesional],MATCH(B44,tblEquipo[ID técnico],0)),"ID no encontrado"))</f>
        <v/>
      </c>
      <c r="D44" s="25" t="n"/>
      <c r="E44" s="12" t="n"/>
      <c r="F44" s="12" t="n"/>
      <c r="G44" s="26" t="n"/>
      <c r="H44" s="26" t="n"/>
      <c r="I44" s="12" t="n"/>
      <c r="J44" s="12" t="n"/>
      <c r="K44" s="15">
        <f>IF(OR(B44="",D44="",E44=""),"",B44&amp;"|"&amp;TEXT(D44,"yyyymmdd")&amp;"|"&amp;E44)</f>
        <v/>
      </c>
      <c r="L44" s="15">
        <f>IF(A44="","",IF(COUNTA(B44,D44,E44,F44)&lt;4,"Incompleta",IF(COUNTIF(tblDisponibilidad[ID disponibilidad],A44)&gt;1,"ID duplicado",IF(COUNTIF(tblDisponibilidad[Clave control],K44)&gt;1,"Registro duplicado",IF(C44="ID no encontrado","Técnico inexistente","Completa")))))</f>
        <v/>
      </c>
    </row>
    <row r="45">
      <c r="A45" s="12" t="n"/>
      <c r="B45" s="12" t="n"/>
      <c r="C45" s="15">
        <f>IF(B45="","",IFERROR(INDEX(tblEquipo[Nombre profesional],MATCH(B45,tblEquipo[ID técnico],0)),"ID no encontrado"))</f>
        <v/>
      </c>
      <c r="D45" s="25" t="n"/>
      <c r="E45" s="12" t="n"/>
      <c r="F45" s="12" t="n"/>
      <c r="G45" s="26" t="n"/>
      <c r="H45" s="26" t="n"/>
      <c r="I45" s="12" t="n"/>
      <c r="J45" s="12" t="n"/>
      <c r="K45" s="15">
        <f>IF(OR(B45="",D45="",E45=""),"",B45&amp;"|"&amp;TEXT(D45,"yyyymmdd")&amp;"|"&amp;E45)</f>
        <v/>
      </c>
      <c r="L45" s="15">
        <f>IF(A45="","",IF(COUNTA(B45,D45,E45,F45)&lt;4,"Incompleta",IF(COUNTIF(tblDisponibilidad[ID disponibilidad],A45)&gt;1,"ID duplicado",IF(COUNTIF(tblDisponibilidad[Clave control],K45)&gt;1,"Registro duplicado",IF(C45="ID no encontrado","Técnico inexistente","Completa")))))</f>
        <v/>
      </c>
    </row>
    <row r="46">
      <c r="A46" s="12" t="n"/>
      <c r="B46" s="12" t="n"/>
      <c r="C46" s="15">
        <f>IF(B46="","",IFERROR(INDEX(tblEquipo[Nombre profesional],MATCH(B46,tblEquipo[ID técnico],0)),"ID no encontrado"))</f>
        <v/>
      </c>
      <c r="D46" s="25" t="n"/>
      <c r="E46" s="12" t="n"/>
      <c r="F46" s="12" t="n"/>
      <c r="G46" s="26" t="n"/>
      <c r="H46" s="26" t="n"/>
      <c r="I46" s="12" t="n"/>
      <c r="J46" s="12" t="n"/>
      <c r="K46" s="15">
        <f>IF(OR(B46="",D46="",E46=""),"",B46&amp;"|"&amp;TEXT(D46,"yyyymmdd")&amp;"|"&amp;E46)</f>
        <v/>
      </c>
      <c r="L46" s="15">
        <f>IF(A46="","",IF(COUNTA(B46,D46,E46,F46)&lt;4,"Incompleta",IF(COUNTIF(tblDisponibilidad[ID disponibilidad],A46)&gt;1,"ID duplicado",IF(COUNTIF(tblDisponibilidad[Clave control],K46)&gt;1,"Registro duplicado",IF(C46="ID no encontrado","Técnico inexistente","Completa")))))</f>
        <v/>
      </c>
    </row>
    <row r="47">
      <c r="A47" s="12" t="n"/>
      <c r="B47" s="12" t="n"/>
      <c r="C47" s="15">
        <f>IF(B47="","",IFERROR(INDEX(tblEquipo[Nombre profesional],MATCH(B47,tblEquipo[ID técnico],0)),"ID no encontrado"))</f>
        <v/>
      </c>
      <c r="D47" s="25" t="n"/>
      <c r="E47" s="12" t="n"/>
      <c r="F47" s="12" t="n"/>
      <c r="G47" s="26" t="n"/>
      <c r="H47" s="26" t="n"/>
      <c r="I47" s="12" t="n"/>
      <c r="J47" s="12" t="n"/>
      <c r="K47" s="15">
        <f>IF(OR(B47="",D47="",E47=""),"",B47&amp;"|"&amp;TEXT(D47,"yyyymmdd")&amp;"|"&amp;E47)</f>
        <v/>
      </c>
      <c r="L47" s="15">
        <f>IF(A47="","",IF(COUNTA(B47,D47,E47,F47)&lt;4,"Incompleta",IF(COUNTIF(tblDisponibilidad[ID disponibilidad],A47)&gt;1,"ID duplicado",IF(COUNTIF(tblDisponibilidad[Clave control],K47)&gt;1,"Registro duplicado",IF(C47="ID no encontrado","Técnico inexistente","Completa")))))</f>
        <v/>
      </c>
    </row>
    <row r="48">
      <c r="A48" s="12" t="n"/>
      <c r="B48" s="12" t="n"/>
      <c r="C48" s="15">
        <f>IF(B48="","",IFERROR(INDEX(tblEquipo[Nombre profesional],MATCH(B48,tblEquipo[ID técnico],0)),"ID no encontrado"))</f>
        <v/>
      </c>
      <c r="D48" s="25" t="n"/>
      <c r="E48" s="12" t="n"/>
      <c r="F48" s="12" t="n"/>
      <c r="G48" s="26" t="n"/>
      <c r="H48" s="26" t="n"/>
      <c r="I48" s="12" t="n"/>
      <c r="J48" s="12" t="n"/>
      <c r="K48" s="15">
        <f>IF(OR(B48="",D48="",E48=""),"",B48&amp;"|"&amp;TEXT(D48,"yyyymmdd")&amp;"|"&amp;E48)</f>
        <v/>
      </c>
      <c r="L48" s="15">
        <f>IF(A48="","",IF(COUNTA(B48,D48,E48,F48)&lt;4,"Incompleta",IF(COUNTIF(tblDisponibilidad[ID disponibilidad],A48)&gt;1,"ID duplicado",IF(COUNTIF(tblDisponibilidad[Clave control],K48)&gt;1,"Registro duplicado",IF(C48="ID no encontrado","Técnico inexistente","Completa")))))</f>
        <v/>
      </c>
    </row>
    <row r="49">
      <c r="A49" s="12" t="n"/>
      <c r="B49" s="12" t="n"/>
      <c r="C49" s="15">
        <f>IF(B49="","",IFERROR(INDEX(tblEquipo[Nombre profesional],MATCH(B49,tblEquipo[ID técnico],0)),"ID no encontrado"))</f>
        <v/>
      </c>
      <c r="D49" s="25" t="n"/>
      <c r="E49" s="12" t="n"/>
      <c r="F49" s="12" t="n"/>
      <c r="G49" s="26" t="n"/>
      <c r="H49" s="26" t="n"/>
      <c r="I49" s="12" t="n"/>
      <c r="J49" s="12" t="n"/>
      <c r="K49" s="15">
        <f>IF(OR(B49="",D49="",E49=""),"",B49&amp;"|"&amp;TEXT(D49,"yyyymmdd")&amp;"|"&amp;E49)</f>
        <v/>
      </c>
      <c r="L49" s="15">
        <f>IF(A49="","",IF(COUNTA(B49,D49,E49,F49)&lt;4,"Incompleta",IF(COUNTIF(tblDisponibilidad[ID disponibilidad],A49)&gt;1,"ID duplicado",IF(COUNTIF(tblDisponibilidad[Clave control],K49)&gt;1,"Registro duplicado",IF(C49="ID no encontrado","Técnico inexistente","Completa")))))</f>
        <v/>
      </c>
    </row>
    <row r="50">
      <c r="A50" s="12" t="n"/>
      <c r="B50" s="12" t="n"/>
      <c r="C50" s="15">
        <f>IF(B50="","",IFERROR(INDEX(tblEquipo[Nombre profesional],MATCH(B50,tblEquipo[ID técnico],0)),"ID no encontrado"))</f>
        <v/>
      </c>
      <c r="D50" s="25" t="n"/>
      <c r="E50" s="12" t="n"/>
      <c r="F50" s="12" t="n"/>
      <c r="G50" s="26" t="n"/>
      <c r="H50" s="26" t="n"/>
      <c r="I50" s="12" t="n"/>
      <c r="J50" s="12" t="n"/>
      <c r="K50" s="15">
        <f>IF(OR(B50="",D50="",E50=""),"",B50&amp;"|"&amp;TEXT(D50,"yyyymmdd")&amp;"|"&amp;E50)</f>
        <v/>
      </c>
      <c r="L50" s="15">
        <f>IF(A50="","",IF(COUNTA(B50,D50,E50,F50)&lt;4,"Incompleta",IF(COUNTIF(tblDisponibilidad[ID disponibilidad],A50)&gt;1,"ID duplicado",IF(COUNTIF(tblDisponibilidad[Clave control],K50)&gt;1,"Registro duplicado",IF(C50="ID no encontrado","Técnico inexistente","Completa")))))</f>
        <v/>
      </c>
    </row>
    <row r="51">
      <c r="A51" s="12" t="n"/>
      <c r="B51" s="12" t="n"/>
      <c r="C51" s="15">
        <f>IF(B51="","",IFERROR(INDEX(tblEquipo[Nombre profesional],MATCH(B51,tblEquipo[ID técnico],0)),"ID no encontrado"))</f>
        <v/>
      </c>
      <c r="D51" s="25" t="n"/>
      <c r="E51" s="12" t="n"/>
      <c r="F51" s="12" t="n"/>
      <c r="G51" s="26" t="n"/>
      <c r="H51" s="26" t="n"/>
      <c r="I51" s="12" t="n"/>
      <c r="J51" s="12" t="n"/>
      <c r="K51" s="15">
        <f>IF(OR(B51="",D51="",E51=""),"",B51&amp;"|"&amp;TEXT(D51,"yyyymmdd")&amp;"|"&amp;E51)</f>
        <v/>
      </c>
      <c r="L51" s="15">
        <f>IF(A51="","",IF(COUNTA(B51,D51,E51,F51)&lt;4,"Incompleta",IF(COUNTIF(tblDisponibilidad[ID disponibilidad],A51)&gt;1,"ID duplicado",IF(COUNTIF(tblDisponibilidad[Clave control],K51)&gt;1,"Registro duplicado",IF(C51="ID no encontrado","Técnico inexistente","Completa")))))</f>
        <v/>
      </c>
    </row>
    <row r="52">
      <c r="A52" s="12" t="n"/>
      <c r="B52" s="12" t="n"/>
      <c r="C52" s="15">
        <f>IF(B52="","",IFERROR(INDEX(tblEquipo[Nombre profesional],MATCH(B52,tblEquipo[ID técnico],0)),"ID no encontrado"))</f>
        <v/>
      </c>
      <c r="D52" s="25" t="n"/>
      <c r="E52" s="12" t="n"/>
      <c r="F52" s="12" t="n"/>
      <c r="G52" s="26" t="n"/>
      <c r="H52" s="26" t="n"/>
      <c r="I52" s="12" t="n"/>
      <c r="J52" s="12" t="n"/>
      <c r="K52" s="15">
        <f>IF(OR(B52="",D52="",E52=""),"",B52&amp;"|"&amp;TEXT(D52,"yyyymmdd")&amp;"|"&amp;E52)</f>
        <v/>
      </c>
      <c r="L52" s="15">
        <f>IF(A52="","",IF(COUNTA(B52,D52,E52,F52)&lt;4,"Incompleta",IF(COUNTIF(tblDisponibilidad[ID disponibilidad],A52)&gt;1,"ID duplicado",IF(COUNTIF(tblDisponibilidad[Clave control],K52)&gt;1,"Registro duplicado",IF(C52="ID no encontrado","Técnico inexistente","Completa")))))</f>
        <v/>
      </c>
    </row>
    <row r="53">
      <c r="A53" s="12" t="n"/>
      <c r="B53" s="12" t="n"/>
      <c r="C53" s="15">
        <f>IF(B53="","",IFERROR(INDEX(tblEquipo[Nombre profesional],MATCH(B53,tblEquipo[ID técnico],0)),"ID no encontrado"))</f>
        <v/>
      </c>
      <c r="D53" s="25" t="n"/>
      <c r="E53" s="12" t="n"/>
      <c r="F53" s="12" t="n"/>
      <c r="G53" s="26" t="n"/>
      <c r="H53" s="26" t="n"/>
      <c r="I53" s="12" t="n"/>
      <c r="J53" s="12" t="n"/>
      <c r="K53" s="15">
        <f>IF(OR(B53="",D53="",E53=""),"",B53&amp;"|"&amp;TEXT(D53,"yyyymmdd")&amp;"|"&amp;E53)</f>
        <v/>
      </c>
      <c r="L53" s="15">
        <f>IF(A53="","",IF(COUNTA(B53,D53,E53,F53)&lt;4,"Incompleta",IF(COUNTIF(tblDisponibilidad[ID disponibilidad],A53)&gt;1,"ID duplicado",IF(COUNTIF(tblDisponibilidad[Clave control],K53)&gt;1,"Registro duplicado",IF(C53="ID no encontrado","Técnico inexistente","Completa")))))</f>
        <v/>
      </c>
    </row>
    <row r="54">
      <c r="A54" s="12" t="n"/>
      <c r="B54" s="12" t="n"/>
      <c r="C54" s="15">
        <f>IF(B54="","",IFERROR(INDEX(tblEquipo[Nombre profesional],MATCH(B54,tblEquipo[ID técnico],0)),"ID no encontrado"))</f>
        <v/>
      </c>
      <c r="D54" s="25" t="n"/>
      <c r="E54" s="12" t="n"/>
      <c r="F54" s="12" t="n"/>
      <c r="G54" s="26" t="n"/>
      <c r="H54" s="26" t="n"/>
      <c r="I54" s="12" t="n"/>
      <c r="J54" s="12" t="n"/>
      <c r="K54" s="15">
        <f>IF(OR(B54="",D54="",E54=""),"",B54&amp;"|"&amp;TEXT(D54,"yyyymmdd")&amp;"|"&amp;E54)</f>
        <v/>
      </c>
      <c r="L54" s="15">
        <f>IF(A54="","",IF(COUNTA(B54,D54,E54,F54)&lt;4,"Incompleta",IF(COUNTIF(tblDisponibilidad[ID disponibilidad],A54)&gt;1,"ID duplicado",IF(COUNTIF(tblDisponibilidad[Clave control],K54)&gt;1,"Registro duplicado",IF(C54="ID no encontrado","Técnico inexistente","Completa")))))</f>
        <v/>
      </c>
    </row>
    <row r="55">
      <c r="A55" s="12" t="n"/>
      <c r="B55" s="12" t="n"/>
      <c r="C55" s="15">
        <f>IF(B55="","",IFERROR(INDEX(tblEquipo[Nombre profesional],MATCH(B55,tblEquipo[ID técnico],0)),"ID no encontrado"))</f>
        <v/>
      </c>
      <c r="D55" s="25" t="n"/>
      <c r="E55" s="12" t="n"/>
      <c r="F55" s="12" t="n"/>
      <c r="G55" s="26" t="n"/>
      <c r="H55" s="26" t="n"/>
      <c r="I55" s="12" t="n"/>
      <c r="J55" s="12" t="n"/>
      <c r="K55" s="15">
        <f>IF(OR(B55="",D55="",E55=""),"",B55&amp;"|"&amp;TEXT(D55,"yyyymmdd")&amp;"|"&amp;E55)</f>
        <v/>
      </c>
      <c r="L55" s="15">
        <f>IF(A55="","",IF(COUNTA(B55,D55,E55,F55)&lt;4,"Incompleta",IF(COUNTIF(tblDisponibilidad[ID disponibilidad],A55)&gt;1,"ID duplicado",IF(COUNTIF(tblDisponibilidad[Clave control],K55)&gt;1,"Registro duplicado",IF(C55="ID no encontrado","Técnico inexistente","Completa")))))</f>
        <v/>
      </c>
    </row>
    <row r="56">
      <c r="A56" s="12" t="n"/>
      <c r="B56" s="12" t="n"/>
      <c r="C56" s="15">
        <f>IF(B56="","",IFERROR(INDEX(tblEquipo[Nombre profesional],MATCH(B56,tblEquipo[ID técnico],0)),"ID no encontrado"))</f>
        <v/>
      </c>
      <c r="D56" s="25" t="n"/>
      <c r="E56" s="12" t="n"/>
      <c r="F56" s="12" t="n"/>
      <c r="G56" s="26" t="n"/>
      <c r="H56" s="26" t="n"/>
      <c r="I56" s="12" t="n"/>
      <c r="J56" s="12" t="n"/>
      <c r="K56" s="15">
        <f>IF(OR(B56="",D56="",E56=""),"",B56&amp;"|"&amp;TEXT(D56,"yyyymmdd")&amp;"|"&amp;E56)</f>
        <v/>
      </c>
      <c r="L56" s="15">
        <f>IF(A56="","",IF(COUNTA(B56,D56,E56,F56)&lt;4,"Incompleta",IF(COUNTIF(tblDisponibilidad[ID disponibilidad],A56)&gt;1,"ID duplicado",IF(COUNTIF(tblDisponibilidad[Clave control],K56)&gt;1,"Registro duplicado",IF(C56="ID no encontrado","Técnico inexistente","Completa")))))</f>
        <v/>
      </c>
    </row>
    <row r="57">
      <c r="A57" s="12" t="n"/>
      <c r="B57" s="12" t="n"/>
      <c r="C57" s="15">
        <f>IF(B57="","",IFERROR(INDEX(tblEquipo[Nombre profesional],MATCH(B57,tblEquipo[ID técnico],0)),"ID no encontrado"))</f>
        <v/>
      </c>
      <c r="D57" s="25" t="n"/>
      <c r="E57" s="12" t="n"/>
      <c r="F57" s="12" t="n"/>
      <c r="G57" s="26" t="n"/>
      <c r="H57" s="26" t="n"/>
      <c r="I57" s="12" t="n"/>
      <c r="J57" s="12" t="n"/>
      <c r="K57" s="15">
        <f>IF(OR(B57="",D57="",E57=""),"",B57&amp;"|"&amp;TEXT(D57,"yyyymmdd")&amp;"|"&amp;E57)</f>
        <v/>
      </c>
      <c r="L57" s="15">
        <f>IF(A57="","",IF(COUNTA(B57,D57,E57,F57)&lt;4,"Incompleta",IF(COUNTIF(tblDisponibilidad[ID disponibilidad],A57)&gt;1,"ID duplicado",IF(COUNTIF(tblDisponibilidad[Clave control],K57)&gt;1,"Registro duplicado",IF(C57="ID no encontrado","Técnico inexistente","Completa")))))</f>
        <v/>
      </c>
    </row>
    <row r="58">
      <c r="A58" s="12" t="n"/>
      <c r="B58" s="12" t="n"/>
      <c r="C58" s="15">
        <f>IF(B58="","",IFERROR(INDEX(tblEquipo[Nombre profesional],MATCH(B58,tblEquipo[ID técnico],0)),"ID no encontrado"))</f>
        <v/>
      </c>
      <c r="D58" s="25" t="n"/>
      <c r="E58" s="12" t="n"/>
      <c r="F58" s="12" t="n"/>
      <c r="G58" s="26" t="n"/>
      <c r="H58" s="26" t="n"/>
      <c r="I58" s="12" t="n"/>
      <c r="J58" s="12" t="n"/>
      <c r="K58" s="15">
        <f>IF(OR(B58="",D58="",E58=""),"",B58&amp;"|"&amp;TEXT(D58,"yyyymmdd")&amp;"|"&amp;E58)</f>
        <v/>
      </c>
      <c r="L58" s="15">
        <f>IF(A58="","",IF(COUNTA(B58,D58,E58,F58)&lt;4,"Incompleta",IF(COUNTIF(tblDisponibilidad[ID disponibilidad],A58)&gt;1,"ID duplicado",IF(COUNTIF(tblDisponibilidad[Clave control],K58)&gt;1,"Registro duplicado",IF(C58="ID no encontrado","Técnico inexistente","Completa")))))</f>
        <v/>
      </c>
    </row>
    <row r="59">
      <c r="A59" s="12" t="n"/>
      <c r="B59" s="12" t="n"/>
      <c r="C59" s="15">
        <f>IF(B59="","",IFERROR(INDEX(tblEquipo[Nombre profesional],MATCH(B59,tblEquipo[ID técnico],0)),"ID no encontrado"))</f>
        <v/>
      </c>
      <c r="D59" s="25" t="n"/>
      <c r="E59" s="12" t="n"/>
      <c r="F59" s="12" t="n"/>
      <c r="G59" s="26" t="n"/>
      <c r="H59" s="26" t="n"/>
      <c r="I59" s="12" t="n"/>
      <c r="J59" s="12" t="n"/>
      <c r="K59" s="15">
        <f>IF(OR(B59="",D59="",E59=""),"",B59&amp;"|"&amp;TEXT(D59,"yyyymmdd")&amp;"|"&amp;E59)</f>
        <v/>
      </c>
      <c r="L59" s="15">
        <f>IF(A59="","",IF(COUNTA(B59,D59,E59,F59)&lt;4,"Incompleta",IF(COUNTIF(tblDisponibilidad[ID disponibilidad],A59)&gt;1,"ID duplicado",IF(COUNTIF(tblDisponibilidad[Clave control],K59)&gt;1,"Registro duplicado",IF(C59="ID no encontrado","Técnico inexistente","Completa")))))</f>
        <v/>
      </c>
    </row>
    <row r="60">
      <c r="A60" s="12" t="n"/>
      <c r="B60" s="12" t="n"/>
      <c r="C60" s="15">
        <f>IF(B60="","",IFERROR(INDEX(tblEquipo[Nombre profesional],MATCH(B60,tblEquipo[ID técnico],0)),"ID no encontrado"))</f>
        <v/>
      </c>
      <c r="D60" s="25" t="n"/>
      <c r="E60" s="12" t="n"/>
      <c r="F60" s="12" t="n"/>
      <c r="G60" s="26" t="n"/>
      <c r="H60" s="26" t="n"/>
      <c r="I60" s="12" t="n"/>
      <c r="J60" s="12" t="n"/>
      <c r="K60" s="15">
        <f>IF(OR(B60="",D60="",E60=""),"",B60&amp;"|"&amp;TEXT(D60,"yyyymmdd")&amp;"|"&amp;E60)</f>
        <v/>
      </c>
      <c r="L60" s="15">
        <f>IF(A60="","",IF(COUNTA(B60,D60,E60,F60)&lt;4,"Incompleta",IF(COUNTIF(tblDisponibilidad[ID disponibilidad],A60)&gt;1,"ID duplicado",IF(COUNTIF(tblDisponibilidad[Clave control],K60)&gt;1,"Registro duplicado",IF(C60="ID no encontrado","Técnico inexistente","Completa")))))</f>
        <v/>
      </c>
    </row>
    <row r="61">
      <c r="A61" s="12" t="n"/>
      <c r="B61" s="12" t="n"/>
      <c r="C61" s="15">
        <f>IF(B61="","",IFERROR(INDEX(tblEquipo[Nombre profesional],MATCH(B61,tblEquipo[ID técnico],0)),"ID no encontrado"))</f>
        <v/>
      </c>
      <c r="D61" s="25" t="n"/>
      <c r="E61" s="12" t="n"/>
      <c r="F61" s="12" t="n"/>
      <c r="G61" s="26" t="n"/>
      <c r="H61" s="26" t="n"/>
      <c r="I61" s="12" t="n"/>
      <c r="J61" s="12" t="n"/>
      <c r="K61" s="15">
        <f>IF(OR(B61="",D61="",E61=""),"",B61&amp;"|"&amp;TEXT(D61,"yyyymmdd")&amp;"|"&amp;E61)</f>
        <v/>
      </c>
      <c r="L61" s="15">
        <f>IF(A61="","",IF(COUNTA(B61,D61,E61,F61)&lt;4,"Incompleta",IF(COUNTIF(tblDisponibilidad[ID disponibilidad],A61)&gt;1,"ID duplicado",IF(COUNTIF(tblDisponibilidad[Clave control],K61)&gt;1,"Registro duplicado",IF(C61="ID no encontrado","Técnico inexistente","Completa")))))</f>
        <v/>
      </c>
    </row>
    <row r="62">
      <c r="A62" s="12" t="n"/>
      <c r="B62" s="12" t="n"/>
      <c r="C62" s="15">
        <f>IF(B62="","",IFERROR(INDEX(tblEquipo[Nombre profesional],MATCH(B62,tblEquipo[ID técnico],0)),"ID no encontrado"))</f>
        <v/>
      </c>
      <c r="D62" s="25" t="n"/>
      <c r="E62" s="12" t="n"/>
      <c r="F62" s="12" t="n"/>
      <c r="G62" s="26" t="n"/>
      <c r="H62" s="26" t="n"/>
      <c r="I62" s="12" t="n"/>
      <c r="J62" s="12" t="n"/>
      <c r="K62" s="15">
        <f>IF(OR(B62="",D62="",E62=""),"",B62&amp;"|"&amp;TEXT(D62,"yyyymmdd")&amp;"|"&amp;E62)</f>
        <v/>
      </c>
      <c r="L62" s="15">
        <f>IF(A62="","",IF(COUNTA(B62,D62,E62,F62)&lt;4,"Incompleta",IF(COUNTIF(tblDisponibilidad[ID disponibilidad],A62)&gt;1,"ID duplicado",IF(COUNTIF(tblDisponibilidad[Clave control],K62)&gt;1,"Registro duplicado",IF(C62="ID no encontrado","Técnico inexistente","Completa")))))</f>
        <v/>
      </c>
    </row>
    <row r="63">
      <c r="A63" s="12" t="n"/>
      <c r="B63" s="12" t="n"/>
      <c r="C63" s="15">
        <f>IF(B63="","",IFERROR(INDEX(tblEquipo[Nombre profesional],MATCH(B63,tblEquipo[ID técnico],0)),"ID no encontrado"))</f>
        <v/>
      </c>
      <c r="D63" s="25" t="n"/>
      <c r="E63" s="12" t="n"/>
      <c r="F63" s="12" t="n"/>
      <c r="G63" s="26" t="n"/>
      <c r="H63" s="26" t="n"/>
      <c r="I63" s="12" t="n"/>
      <c r="J63" s="12" t="n"/>
      <c r="K63" s="15">
        <f>IF(OR(B63="",D63="",E63=""),"",B63&amp;"|"&amp;TEXT(D63,"yyyymmdd")&amp;"|"&amp;E63)</f>
        <v/>
      </c>
      <c r="L63" s="15">
        <f>IF(A63="","",IF(COUNTA(B63,D63,E63,F63)&lt;4,"Incompleta",IF(COUNTIF(tblDisponibilidad[ID disponibilidad],A63)&gt;1,"ID duplicado",IF(COUNTIF(tblDisponibilidad[Clave control],K63)&gt;1,"Registro duplicado",IF(C63="ID no encontrado","Técnico inexistente","Completa")))))</f>
        <v/>
      </c>
    </row>
    <row r="64">
      <c r="A64" s="12" t="n"/>
      <c r="B64" s="12" t="n"/>
      <c r="C64" s="15">
        <f>IF(B64="","",IFERROR(INDEX(tblEquipo[Nombre profesional],MATCH(B64,tblEquipo[ID técnico],0)),"ID no encontrado"))</f>
        <v/>
      </c>
      <c r="D64" s="25" t="n"/>
      <c r="E64" s="12" t="n"/>
      <c r="F64" s="12" t="n"/>
      <c r="G64" s="26" t="n"/>
      <c r="H64" s="26" t="n"/>
      <c r="I64" s="12" t="n"/>
      <c r="J64" s="12" t="n"/>
      <c r="K64" s="15">
        <f>IF(OR(B64="",D64="",E64=""),"",B64&amp;"|"&amp;TEXT(D64,"yyyymmdd")&amp;"|"&amp;E64)</f>
        <v/>
      </c>
      <c r="L64" s="15">
        <f>IF(A64="","",IF(COUNTA(B64,D64,E64,F64)&lt;4,"Incompleta",IF(COUNTIF(tblDisponibilidad[ID disponibilidad],A64)&gt;1,"ID duplicado",IF(COUNTIF(tblDisponibilidad[Clave control],K64)&gt;1,"Registro duplicado",IF(C64="ID no encontrado","Técnico inexistente","Completa")))))</f>
        <v/>
      </c>
    </row>
    <row r="65">
      <c r="A65" s="12" t="n"/>
      <c r="B65" s="12" t="n"/>
      <c r="C65" s="15">
        <f>IF(B65="","",IFERROR(INDEX(tblEquipo[Nombre profesional],MATCH(B65,tblEquipo[ID técnico],0)),"ID no encontrado"))</f>
        <v/>
      </c>
      <c r="D65" s="25" t="n"/>
      <c r="E65" s="12" t="n"/>
      <c r="F65" s="12" t="n"/>
      <c r="G65" s="26" t="n"/>
      <c r="H65" s="26" t="n"/>
      <c r="I65" s="12" t="n"/>
      <c r="J65" s="12" t="n"/>
      <c r="K65" s="15">
        <f>IF(OR(B65="",D65="",E65=""),"",B65&amp;"|"&amp;TEXT(D65,"yyyymmdd")&amp;"|"&amp;E65)</f>
        <v/>
      </c>
      <c r="L65" s="15">
        <f>IF(A65="","",IF(COUNTA(B65,D65,E65,F65)&lt;4,"Incompleta",IF(COUNTIF(tblDisponibilidad[ID disponibilidad],A65)&gt;1,"ID duplicado",IF(COUNTIF(tblDisponibilidad[Clave control],K65)&gt;1,"Registro duplicado",IF(C65="ID no encontrado","Técnico inexistente","Completa")))))</f>
        <v/>
      </c>
    </row>
    <row r="66">
      <c r="A66" s="12" t="n"/>
      <c r="B66" s="12" t="n"/>
      <c r="C66" s="15">
        <f>IF(B66="","",IFERROR(INDEX(tblEquipo[Nombre profesional],MATCH(B66,tblEquipo[ID técnico],0)),"ID no encontrado"))</f>
        <v/>
      </c>
      <c r="D66" s="25" t="n"/>
      <c r="E66" s="12" t="n"/>
      <c r="F66" s="12" t="n"/>
      <c r="G66" s="26" t="n"/>
      <c r="H66" s="26" t="n"/>
      <c r="I66" s="12" t="n"/>
      <c r="J66" s="12" t="n"/>
      <c r="K66" s="15">
        <f>IF(OR(B66="",D66="",E66=""),"",B66&amp;"|"&amp;TEXT(D66,"yyyymmdd")&amp;"|"&amp;E66)</f>
        <v/>
      </c>
      <c r="L66" s="15">
        <f>IF(A66="","",IF(COUNTA(B66,D66,E66,F66)&lt;4,"Incompleta",IF(COUNTIF(tblDisponibilidad[ID disponibilidad],A66)&gt;1,"ID duplicado",IF(COUNTIF(tblDisponibilidad[Clave control],K66)&gt;1,"Registro duplicado",IF(C66="ID no encontrado","Técnico inexistente","Completa")))))</f>
        <v/>
      </c>
    </row>
    <row r="67">
      <c r="A67" s="12" t="n"/>
      <c r="B67" s="12" t="n"/>
      <c r="C67" s="15">
        <f>IF(B67="","",IFERROR(INDEX(tblEquipo[Nombre profesional],MATCH(B67,tblEquipo[ID técnico],0)),"ID no encontrado"))</f>
        <v/>
      </c>
      <c r="D67" s="25" t="n"/>
      <c r="E67" s="12" t="n"/>
      <c r="F67" s="12" t="n"/>
      <c r="G67" s="26" t="n"/>
      <c r="H67" s="26" t="n"/>
      <c r="I67" s="12" t="n"/>
      <c r="J67" s="12" t="n"/>
      <c r="K67" s="15">
        <f>IF(OR(B67="",D67="",E67=""),"",B67&amp;"|"&amp;TEXT(D67,"yyyymmdd")&amp;"|"&amp;E67)</f>
        <v/>
      </c>
      <c r="L67" s="15">
        <f>IF(A67="","",IF(COUNTA(B67,D67,E67,F67)&lt;4,"Incompleta",IF(COUNTIF(tblDisponibilidad[ID disponibilidad],A67)&gt;1,"ID duplicado",IF(COUNTIF(tblDisponibilidad[Clave control],K67)&gt;1,"Registro duplicado",IF(C67="ID no encontrado","Técnico inexistente","Completa")))))</f>
        <v/>
      </c>
    </row>
    <row r="68">
      <c r="A68" s="12" t="n"/>
      <c r="B68" s="12" t="n"/>
      <c r="C68" s="15">
        <f>IF(B68="","",IFERROR(INDEX(tblEquipo[Nombre profesional],MATCH(B68,tblEquipo[ID técnico],0)),"ID no encontrado"))</f>
        <v/>
      </c>
      <c r="D68" s="25" t="n"/>
      <c r="E68" s="12" t="n"/>
      <c r="F68" s="12" t="n"/>
      <c r="G68" s="26" t="n"/>
      <c r="H68" s="26" t="n"/>
      <c r="I68" s="12" t="n"/>
      <c r="J68" s="12" t="n"/>
      <c r="K68" s="15">
        <f>IF(OR(B68="",D68="",E68=""),"",B68&amp;"|"&amp;TEXT(D68,"yyyymmdd")&amp;"|"&amp;E68)</f>
        <v/>
      </c>
      <c r="L68" s="15">
        <f>IF(A68="","",IF(COUNTA(B68,D68,E68,F68)&lt;4,"Incompleta",IF(COUNTIF(tblDisponibilidad[ID disponibilidad],A68)&gt;1,"ID duplicado",IF(COUNTIF(tblDisponibilidad[Clave control],K68)&gt;1,"Registro duplicado",IF(C68="ID no encontrado","Técnico inexistente","Completa")))))</f>
        <v/>
      </c>
    </row>
    <row r="69">
      <c r="A69" s="12" t="n"/>
      <c r="B69" s="12" t="n"/>
      <c r="C69" s="15">
        <f>IF(B69="","",IFERROR(INDEX(tblEquipo[Nombre profesional],MATCH(B69,tblEquipo[ID técnico],0)),"ID no encontrado"))</f>
        <v/>
      </c>
      <c r="D69" s="25" t="n"/>
      <c r="E69" s="12" t="n"/>
      <c r="F69" s="12" t="n"/>
      <c r="G69" s="26" t="n"/>
      <c r="H69" s="26" t="n"/>
      <c r="I69" s="12" t="n"/>
      <c r="J69" s="12" t="n"/>
      <c r="K69" s="15">
        <f>IF(OR(B69="",D69="",E69=""),"",B69&amp;"|"&amp;TEXT(D69,"yyyymmdd")&amp;"|"&amp;E69)</f>
        <v/>
      </c>
      <c r="L69" s="15">
        <f>IF(A69="","",IF(COUNTA(B69,D69,E69,F69)&lt;4,"Incompleta",IF(COUNTIF(tblDisponibilidad[ID disponibilidad],A69)&gt;1,"ID duplicado",IF(COUNTIF(tblDisponibilidad[Clave control],K69)&gt;1,"Registro duplicado",IF(C69="ID no encontrado","Técnico inexistente","Completa")))))</f>
        <v/>
      </c>
    </row>
    <row r="70">
      <c r="A70" s="12" t="n"/>
      <c r="B70" s="12" t="n"/>
      <c r="C70" s="15">
        <f>IF(B70="","",IFERROR(INDEX(tblEquipo[Nombre profesional],MATCH(B70,tblEquipo[ID técnico],0)),"ID no encontrado"))</f>
        <v/>
      </c>
      <c r="D70" s="25" t="n"/>
      <c r="E70" s="12" t="n"/>
      <c r="F70" s="12" t="n"/>
      <c r="G70" s="26" t="n"/>
      <c r="H70" s="26" t="n"/>
      <c r="I70" s="12" t="n"/>
      <c r="J70" s="12" t="n"/>
      <c r="K70" s="15">
        <f>IF(OR(B70="",D70="",E70=""),"",B70&amp;"|"&amp;TEXT(D70,"yyyymmdd")&amp;"|"&amp;E70)</f>
        <v/>
      </c>
      <c r="L70" s="15">
        <f>IF(A70="","",IF(COUNTA(B70,D70,E70,F70)&lt;4,"Incompleta",IF(COUNTIF(tblDisponibilidad[ID disponibilidad],A70)&gt;1,"ID duplicado",IF(COUNTIF(tblDisponibilidad[Clave control],K70)&gt;1,"Registro duplicado",IF(C70="ID no encontrado","Técnico inexistente","Completa")))))</f>
        <v/>
      </c>
    </row>
    <row r="71">
      <c r="A71" s="12" t="n"/>
      <c r="B71" s="12" t="n"/>
      <c r="C71" s="15">
        <f>IF(B71="","",IFERROR(INDEX(tblEquipo[Nombre profesional],MATCH(B71,tblEquipo[ID técnico],0)),"ID no encontrado"))</f>
        <v/>
      </c>
      <c r="D71" s="25" t="n"/>
      <c r="E71" s="12" t="n"/>
      <c r="F71" s="12" t="n"/>
      <c r="G71" s="26" t="n"/>
      <c r="H71" s="26" t="n"/>
      <c r="I71" s="12" t="n"/>
      <c r="J71" s="12" t="n"/>
      <c r="K71" s="15">
        <f>IF(OR(B71="",D71="",E71=""),"",B71&amp;"|"&amp;TEXT(D71,"yyyymmdd")&amp;"|"&amp;E71)</f>
        <v/>
      </c>
      <c r="L71" s="15">
        <f>IF(A71="","",IF(COUNTA(B71,D71,E71,F71)&lt;4,"Incompleta",IF(COUNTIF(tblDisponibilidad[ID disponibilidad],A71)&gt;1,"ID duplicado",IF(COUNTIF(tblDisponibilidad[Clave control],K71)&gt;1,"Registro duplicado",IF(C71="ID no encontrado","Técnico inexistente","Completa")))))</f>
        <v/>
      </c>
    </row>
    <row r="72">
      <c r="A72" s="12" t="n"/>
      <c r="B72" s="12" t="n"/>
      <c r="C72" s="15">
        <f>IF(B72="","",IFERROR(INDEX(tblEquipo[Nombre profesional],MATCH(B72,tblEquipo[ID técnico],0)),"ID no encontrado"))</f>
        <v/>
      </c>
      <c r="D72" s="25" t="n"/>
      <c r="E72" s="12" t="n"/>
      <c r="F72" s="12" t="n"/>
      <c r="G72" s="26" t="n"/>
      <c r="H72" s="26" t="n"/>
      <c r="I72" s="12" t="n"/>
      <c r="J72" s="12" t="n"/>
      <c r="K72" s="15">
        <f>IF(OR(B72="",D72="",E72=""),"",B72&amp;"|"&amp;TEXT(D72,"yyyymmdd")&amp;"|"&amp;E72)</f>
        <v/>
      </c>
      <c r="L72" s="15">
        <f>IF(A72="","",IF(COUNTA(B72,D72,E72,F72)&lt;4,"Incompleta",IF(COUNTIF(tblDisponibilidad[ID disponibilidad],A72)&gt;1,"ID duplicado",IF(COUNTIF(tblDisponibilidad[Clave control],K72)&gt;1,"Registro duplicado",IF(C72="ID no encontrado","Técnico inexistente","Completa")))))</f>
        <v/>
      </c>
    </row>
    <row r="73">
      <c r="A73" s="12" t="n"/>
      <c r="B73" s="12" t="n"/>
      <c r="C73" s="15">
        <f>IF(B73="","",IFERROR(INDEX(tblEquipo[Nombre profesional],MATCH(B73,tblEquipo[ID técnico],0)),"ID no encontrado"))</f>
        <v/>
      </c>
      <c r="D73" s="25" t="n"/>
      <c r="E73" s="12" t="n"/>
      <c r="F73" s="12" t="n"/>
      <c r="G73" s="26" t="n"/>
      <c r="H73" s="26" t="n"/>
      <c r="I73" s="12" t="n"/>
      <c r="J73" s="12" t="n"/>
      <c r="K73" s="15">
        <f>IF(OR(B73="",D73="",E73=""),"",B73&amp;"|"&amp;TEXT(D73,"yyyymmdd")&amp;"|"&amp;E73)</f>
        <v/>
      </c>
      <c r="L73" s="15">
        <f>IF(A73="","",IF(COUNTA(B73,D73,E73,F73)&lt;4,"Incompleta",IF(COUNTIF(tblDisponibilidad[ID disponibilidad],A73)&gt;1,"ID duplicado",IF(COUNTIF(tblDisponibilidad[Clave control],K73)&gt;1,"Registro duplicado",IF(C73="ID no encontrado","Técnico inexistente","Completa")))))</f>
        <v/>
      </c>
    </row>
    <row r="74">
      <c r="A74" s="12" t="n"/>
      <c r="B74" s="12" t="n"/>
      <c r="C74" s="15">
        <f>IF(B74="","",IFERROR(INDEX(tblEquipo[Nombre profesional],MATCH(B74,tblEquipo[ID técnico],0)),"ID no encontrado"))</f>
        <v/>
      </c>
      <c r="D74" s="25" t="n"/>
      <c r="E74" s="12" t="n"/>
      <c r="F74" s="12" t="n"/>
      <c r="G74" s="26" t="n"/>
      <c r="H74" s="26" t="n"/>
      <c r="I74" s="12" t="n"/>
      <c r="J74" s="12" t="n"/>
      <c r="K74" s="15">
        <f>IF(OR(B74="",D74="",E74=""),"",B74&amp;"|"&amp;TEXT(D74,"yyyymmdd")&amp;"|"&amp;E74)</f>
        <v/>
      </c>
      <c r="L74" s="15">
        <f>IF(A74="","",IF(COUNTA(B74,D74,E74,F74)&lt;4,"Incompleta",IF(COUNTIF(tblDisponibilidad[ID disponibilidad],A74)&gt;1,"ID duplicado",IF(COUNTIF(tblDisponibilidad[Clave control],K74)&gt;1,"Registro duplicado",IF(C74="ID no encontrado","Técnico inexistente","Completa")))))</f>
        <v/>
      </c>
    </row>
    <row r="75">
      <c r="A75" s="12" t="n"/>
      <c r="B75" s="12" t="n"/>
      <c r="C75" s="15">
        <f>IF(B75="","",IFERROR(INDEX(tblEquipo[Nombre profesional],MATCH(B75,tblEquipo[ID técnico],0)),"ID no encontrado"))</f>
        <v/>
      </c>
      <c r="D75" s="25" t="n"/>
      <c r="E75" s="12" t="n"/>
      <c r="F75" s="12" t="n"/>
      <c r="G75" s="26" t="n"/>
      <c r="H75" s="26" t="n"/>
      <c r="I75" s="12" t="n"/>
      <c r="J75" s="12" t="n"/>
      <c r="K75" s="15">
        <f>IF(OR(B75="",D75="",E75=""),"",B75&amp;"|"&amp;TEXT(D75,"yyyymmdd")&amp;"|"&amp;E75)</f>
        <v/>
      </c>
      <c r="L75" s="15">
        <f>IF(A75="","",IF(COUNTA(B75,D75,E75,F75)&lt;4,"Incompleta",IF(COUNTIF(tblDisponibilidad[ID disponibilidad],A75)&gt;1,"ID duplicado",IF(COUNTIF(tblDisponibilidad[Clave control],K75)&gt;1,"Registro duplicado",IF(C75="ID no encontrado","Técnico inexistente","Completa")))))</f>
        <v/>
      </c>
    </row>
    <row r="76">
      <c r="A76" s="12" t="n"/>
      <c r="B76" s="12" t="n"/>
      <c r="C76" s="15">
        <f>IF(B76="","",IFERROR(INDEX(tblEquipo[Nombre profesional],MATCH(B76,tblEquipo[ID técnico],0)),"ID no encontrado"))</f>
        <v/>
      </c>
      <c r="D76" s="25" t="n"/>
      <c r="E76" s="12" t="n"/>
      <c r="F76" s="12" t="n"/>
      <c r="G76" s="26" t="n"/>
      <c r="H76" s="26" t="n"/>
      <c r="I76" s="12" t="n"/>
      <c r="J76" s="12" t="n"/>
      <c r="K76" s="15">
        <f>IF(OR(B76="",D76="",E76=""),"",B76&amp;"|"&amp;TEXT(D76,"yyyymmdd")&amp;"|"&amp;E76)</f>
        <v/>
      </c>
      <c r="L76" s="15">
        <f>IF(A76="","",IF(COUNTA(B76,D76,E76,F76)&lt;4,"Incompleta",IF(COUNTIF(tblDisponibilidad[ID disponibilidad],A76)&gt;1,"ID duplicado",IF(COUNTIF(tblDisponibilidad[Clave control],K76)&gt;1,"Registro duplicado",IF(C76="ID no encontrado","Técnico inexistente","Completa")))))</f>
        <v/>
      </c>
    </row>
    <row r="77">
      <c r="A77" s="12" t="n"/>
      <c r="B77" s="12" t="n"/>
      <c r="C77" s="15">
        <f>IF(B77="","",IFERROR(INDEX(tblEquipo[Nombre profesional],MATCH(B77,tblEquipo[ID técnico],0)),"ID no encontrado"))</f>
        <v/>
      </c>
      <c r="D77" s="25" t="n"/>
      <c r="E77" s="12" t="n"/>
      <c r="F77" s="12" t="n"/>
      <c r="G77" s="26" t="n"/>
      <c r="H77" s="26" t="n"/>
      <c r="I77" s="12" t="n"/>
      <c r="J77" s="12" t="n"/>
      <c r="K77" s="15">
        <f>IF(OR(B77="",D77="",E77=""),"",B77&amp;"|"&amp;TEXT(D77,"yyyymmdd")&amp;"|"&amp;E77)</f>
        <v/>
      </c>
      <c r="L77" s="15">
        <f>IF(A77="","",IF(COUNTA(B77,D77,E77,F77)&lt;4,"Incompleta",IF(COUNTIF(tblDisponibilidad[ID disponibilidad],A77)&gt;1,"ID duplicado",IF(COUNTIF(tblDisponibilidad[Clave control],K77)&gt;1,"Registro duplicado",IF(C77="ID no encontrado","Técnico inexistente","Completa")))))</f>
        <v/>
      </c>
    </row>
    <row r="78">
      <c r="A78" s="12" t="n"/>
      <c r="B78" s="12" t="n"/>
      <c r="C78" s="15">
        <f>IF(B78="","",IFERROR(INDEX(tblEquipo[Nombre profesional],MATCH(B78,tblEquipo[ID técnico],0)),"ID no encontrado"))</f>
        <v/>
      </c>
      <c r="D78" s="25" t="n"/>
      <c r="E78" s="12" t="n"/>
      <c r="F78" s="12" t="n"/>
      <c r="G78" s="26" t="n"/>
      <c r="H78" s="26" t="n"/>
      <c r="I78" s="12" t="n"/>
      <c r="J78" s="12" t="n"/>
      <c r="K78" s="15">
        <f>IF(OR(B78="",D78="",E78=""),"",B78&amp;"|"&amp;TEXT(D78,"yyyymmdd")&amp;"|"&amp;E78)</f>
        <v/>
      </c>
      <c r="L78" s="15">
        <f>IF(A78="","",IF(COUNTA(B78,D78,E78,F78)&lt;4,"Incompleta",IF(COUNTIF(tblDisponibilidad[ID disponibilidad],A78)&gt;1,"ID duplicado",IF(COUNTIF(tblDisponibilidad[Clave control],K78)&gt;1,"Registro duplicado",IF(C78="ID no encontrado","Técnico inexistente","Completa")))))</f>
        <v/>
      </c>
    </row>
    <row r="79">
      <c r="A79" s="12" t="n"/>
      <c r="B79" s="12" t="n"/>
      <c r="C79" s="15">
        <f>IF(B79="","",IFERROR(INDEX(tblEquipo[Nombre profesional],MATCH(B79,tblEquipo[ID técnico],0)),"ID no encontrado"))</f>
        <v/>
      </c>
      <c r="D79" s="25" t="n"/>
      <c r="E79" s="12" t="n"/>
      <c r="F79" s="12" t="n"/>
      <c r="G79" s="26" t="n"/>
      <c r="H79" s="26" t="n"/>
      <c r="I79" s="12" t="n"/>
      <c r="J79" s="12" t="n"/>
      <c r="K79" s="15">
        <f>IF(OR(B79="",D79="",E79=""),"",B79&amp;"|"&amp;TEXT(D79,"yyyymmdd")&amp;"|"&amp;E79)</f>
        <v/>
      </c>
      <c r="L79" s="15">
        <f>IF(A79="","",IF(COUNTA(B79,D79,E79,F79)&lt;4,"Incompleta",IF(COUNTIF(tblDisponibilidad[ID disponibilidad],A79)&gt;1,"ID duplicado",IF(COUNTIF(tblDisponibilidad[Clave control],K79)&gt;1,"Registro duplicado",IF(C79="ID no encontrado","Técnico inexistente","Completa")))))</f>
        <v/>
      </c>
    </row>
    <row r="80">
      <c r="A80" s="12" t="n"/>
      <c r="B80" s="12" t="n"/>
      <c r="C80" s="15">
        <f>IF(B80="","",IFERROR(INDEX(tblEquipo[Nombre profesional],MATCH(B80,tblEquipo[ID técnico],0)),"ID no encontrado"))</f>
        <v/>
      </c>
      <c r="D80" s="25" t="n"/>
      <c r="E80" s="12" t="n"/>
      <c r="F80" s="12" t="n"/>
      <c r="G80" s="26" t="n"/>
      <c r="H80" s="26" t="n"/>
      <c r="I80" s="12" t="n"/>
      <c r="J80" s="12" t="n"/>
      <c r="K80" s="15">
        <f>IF(OR(B80="",D80="",E80=""),"",B80&amp;"|"&amp;TEXT(D80,"yyyymmdd")&amp;"|"&amp;E80)</f>
        <v/>
      </c>
      <c r="L80" s="15">
        <f>IF(A80="","",IF(COUNTA(B80,D80,E80,F80)&lt;4,"Incompleta",IF(COUNTIF(tblDisponibilidad[ID disponibilidad],A80)&gt;1,"ID duplicado",IF(COUNTIF(tblDisponibilidad[Clave control],K80)&gt;1,"Registro duplicado",IF(C80="ID no encontrado","Técnico inexistente","Completa")))))</f>
        <v/>
      </c>
    </row>
    <row r="81">
      <c r="A81" s="12" t="n"/>
      <c r="B81" s="12" t="n"/>
      <c r="C81" s="15">
        <f>IF(B81="","",IFERROR(INDEX(tblEquipo[Nombre profesional],MATCH(B81,tblEquipo[ID técnico],0)),"ID no encontrado"))</f>
        <v/>
      </c>
      <c r="D81" s="25" t="n"/>
      <c r="E81" s="12" t="n"/>
      <c r="F81" s="12" t="n"/>
      <c r="G81" s="26" t="n"/>
      <c r="H81" s="26" t="n"/>
      <c r="I81" s="12" t="n"/>
      <c r="J81" s="12" t="n"/>
      <c r="K81" s="15">
        <f>IF(OR(B81="",D81="",E81=""),"",B81&amp;"|"&amp;TEXT(D81,"yyyymmdd")&amp;"|"&amp;E81)</f>
        <v/>
      </c>
      <c r="L81" s="15">
        <f>IF(A81="","",IF(COUNTA(B81,D81,E81,F81)&lt;4,"Incompleta",IF(COUNTIF(tblDisponibilidad[ID disponibilidad],A81)&gt;1,"ID duplicado",IF(COUNTIF(tblDisponibilidad[Clave control],K81)&gt;1,"Registro duplicado",IF(C81="ID no encontrado","Técnico inexistente","Completa")))))</f>
        <v/>
      </c>
    </row>
    <row r="82">
      <c r="A82" s="12" t="n"/>
      <c r="B82" s="12" t="n"/>
      <c r="C82" s="15">
        <f>IF(B82="","",IFERROR(INDEX(tblEquipo[Nombre profesional],MATCH(B82,tblEquipo[ID técnico],0)),"ID no encontrado"))</f>
        <v/>
      </c>
      <c r="D82" s="25" t="n"/>
      <c r="E82" s="12" t="n"/>
      <c r="F82" s="12" t="n"/>
      <c r="G82" s="26" t="n"/>
      <c r="H82" s="26" t="n"/>
      <c r="I82" s="12" t="n"/>
      <c r="J82" s="12" t="n"/>
      <c r="K82" s="15">
        <f>IF(OR(B82="",D82="",E82=""),"",B82&amp;"|"&amp;TEXT(D82,"yyyymmdd")&amp;"|"&amp;E82)</f>
        <v/>
      </c>
      <c r="L82" s="15">
        <f>IF(A82="","",IF(COUNTA(B82,D82,E82,F82)&lt;4,"Incompleta",IF(COUNTIF(tblDisponibilidad[ID disponibilidad],A82)&gt;1,"ID duplicado",IF(COUNTIF(tblDisponibilidad[Clave control],K82)&gt;1,"Registro duplicado",IF(C82="ID no encontrado","Técnico inexistente","Completa")))))</f>
        <v/>
      </c>
    </row>
    <row r="83">
      <c r="A83" s="12" t="n"/>
      <c r="B83" s="12" t="n"/>
      <c r="C83" s="15">
        <f>IF(B83="","",IFERROR(INDEX(tblEquipo[Nombre profesional],MATCH(B83,tblEquipo[ID técnico],0)),"ID no encontrado"))</f>
        <v/>
      </c>
      <c r="D83" s="25" t="n"/>
      <c r="E83" s="12" t="n"/>
      <c r="F83" s="12" t="n"/>
      <c r="G83" s="26" t="n"/>
      <c r="H83" s="26" t="n"/>
      <c r="I83" s="12" t="n"/>
      <c r="J83" s="12" t="n"/>
      <c r="K83" s="15">
        <f>IF(OR(B83="",D83="",E83=""),"",B83&amp;"|"&amp;TEXT(D83,"yyyymmdd")&amp;"|"&amp;E83)</f>
        <v/>
      </c>
      <c r="L83" s="15">
        <f>IF(A83="","",IF(COUNTA(B83,D83,E83,F83)&lt;4,"Incompleta",IF(COUNTIF(tblDisponibilidad[ID disponibilidad],A83)&gt;1,"ID duplicado",IF(COUNTIF(tblDisponibilidad[Clave control],K83)&gt;1,"Registro duplicado",IF(C83="ID no encontrado","Técnico inexistente","Completa")))))</f>
        <v/>
      </c>
    </row>
    <row r="84">
      <c r="A84" s="12" t="n"/>
      <c r="B84" s="12" t="n"/>
      <c r="C84" s="15">
        <f>IF(B84="","",IFERROR(INDEX(tblEquipo[Nombre profesional],MATCH(B84,tblEquipo[ID técnico],0)),"ID no encontrado"))</f>
        <v/>
      </c>
      <c r="D84" s="25" t="n"/>
      <c r="E84" s="12" t="n"/>
      <c r="F84" s="12" t="n"/>
      <c r="G84" s="26" t="n"/>
      <c r="H84" s="26" t="n"/>
      <c r="I84" s="12" t="n"/>
      <c r="J84" s="12" t="n"/>
      <c r="K84" s="15">
        <f>IF(OR(B84="",D84="",E84=""),"",B84&amp;"|"&amp;TEXT(D84,"yyyymmdd")&amp;"|"&amp;E84)</f>
        <v/>
      </c>
      <c r="L84" s="15">
        <f>IF(A84="","",IF(COUNTA(B84,D84,E84,F84)&lt;4,"Incompleta",IF(COUNTIF(tblDisponibilidad[ID disponibilidad],A84)&gt;1,"ID duplicado",IF(COUNTIF(tblDisponibilidad[Clave control],K84)&gt;1,"Registro duplicado",IF(C84="ID no encontrado","Técnico inexistente","Completa")))))</f>
        <v/>
      </c>
    </row>
    <row r="85">
      <c r="A85" s="12" t="n"/>
      <c r="B85" s="12" t="n"/>
      <c r="C85" s="15">
        <f>IF(B85="","",IFERROR(INDEX(tblEquipo[Nombre profesional],MATCH(B85,tblEquipo[ID técnico],0)),"ID no encontrado"))</f>
        <v/>
      </c>
      <c r="D85" s="25" t="n"/>
      <c r="E85" s="12" t="n"/>
      <c r="F85" s="12" t="n"/>
      <c r="G85" s="26" t="n"/>
      <c r="H85" s="26" t="n"/>
      <c r="I85" s="12" t="n"/>
      <c r="J85" s="12" t="n"/>
      <c r="K85" s="15">
        <f>IF(OR(B85="",D85="",E85=""),"",B85&amp;"|"&amp;TEXT(D85,"yyyymmdd")&amp;"|"&amp;E85)</f>
        <v/>
      </c>
      <c r="L85" s="15">
        <f>IF(A85="","",IF(COUNTA(B85,D85,E85,F85)&lt;4,"Incompleta",IF(COUNTIF(tblDisponibilidad[ID disponibilidad],A85)&gt;1,"ID duplicado",IF(COUNTIF(tblDisponibilidad[Clave control],K85)&gt;1,"Registro duplicado",IF(C85="ID no encontrado","Técnico inexistente","Completa")))))</f>
        <v/>
      </c>
    </row>
    <row r="86">
      <c r="A86" s="12" t="n"/>
      <c r="B86" s="12" t="n"/>
      <c r="C86" s="15">
        <f>IF(B86="","",IFERROR(INDEX(tblEquipo[Nombre profesional],MATCH(B86,tblEquipo[ID técnico],0)),"ID no encontrado"))</f>
        <v/>
      </c>
      <c r="D86" s="25" t="n"/>
      <c r="E86" s="12" t="n"/>
      <c r="F86" s="12" t="n"/>
      <c r="G86" s="26" t="n"/>
      <c r="H86" s="26" t="n"/>
      <c r="I86" s="12" t="n"/>
      <c r="J86" s="12" t="n"/>
      <c r="K86" s="15">
        <f>IF(OR(B86="",D86="",E86=""),"",B86&amp;"|"&amp;TEXT(D86,"yyyymmdd")&amp;"|"&amp;E86)</f>
        <v/>
      </c>
      <c r="L86" s="15">
        <f>IF(A86="","",IF(COUNTA(B86,D86,E86,F86)&lt;4,"Incompleta",IF(COUNTIF(tblDisponibilidad[ID disponibilidad],A86)&gt;1,"ID duplicado",IF(COUNTIF(tblDisponibilidad[Clave control],K86)&gt;1,"Registro duplicado",IF(C86="ID no encontrado","Técnico inexistente","Completa")))))</f>
        <v/>
      </c>
    </row>
    <row r="87">
      <c r="A87" s="12" t="n"/>
      <c r="B87" s="12" t="n"/>
      <c r="C87" s="15">
        <f>IF(B87="","",IFERROR(INDEX(tblEquipo[Nombre profesional],MATCH(B87,tblEquipo[ID técnico],0)),"ID no encontrado"))</f>
        <v/>
      </c>
      <c r="D87" s="25" t="n"/>
      <c r="E87" s="12" t="n"/>
      <c r="F87" s="12" t="n"/>
      <c r="G87" s="26" t="n"/>
      <c r="H87" s="26" t="n"/>
      <c r="I87" s="12" t="n"/>
      <c r="J87" s="12" t="n"/>
      <c r="K87" s="15">
        <f>IF(OR(B87="",D87="",E87=""),"",B87&amp;"|"&amp;TEXT(D87,"yyyymmdd")&amp;"|"&amp;E87)</f>
        <v/>
      </c>
      <c r="L87" s="15">
        <f>IF(A87="","",IF(COUNTA(B87,D87,E87,F87)&lt;4,"Incompleta",IF(COUNTIF(tblDisponibilidad[ID disponibilidad],A87)&gt;1,"ID duplicado",IF(COUNTIF(tblDisponibilidad[Clave control],K87)&gt;1,"Registro duplicado",IF(C87="ID no encontrado","Técnico inexistente","Completa")))))</f>
        <v/>
      </c>
    </row>
    <row r="88">
      <c r="A88" s="12" t="n"/>
      <c r="B88" s="12" t="n"/>
      <c r="C88" s="15">
        <f>IF(B88="","",IFERROR(INDEX(tblEquipo[Nombre profesional],MATCH(B88,tblEquipo[ID técnico],0)),"ID no encontrado"))</f>
        <v/>
      </c>
      <c r="D88" s="25" t="n"/>
      <c r="E88" s="12" t="n"/>
      <c r="F88" s="12" t="n"/>
      <c r="G88" s="26" t="n"/>
      <c r="H88" s="26" t="n"/>
      <c r="I88" s="12" t="n"/>
      <c r="J88" s="12" t="n"/>
      <c r="K88" s="15">
        <f>IF(OR(B88="",D88="",E88=""),"",B88&amp;"|"&amp;TEXT(D88,"yyyymmdd")&amp;"|"&amp;E88)</f>
        <v/>
      </c>
      <c r="L88" s="15">
        <f>IF(A88="","",IF(COUNTA(B88,D88,E88,F88)&lt;4,"Incompleta",IF(COUNTIF(tblDisponibilidad[ID disponibilidad],A88)&gt;1,"ID duplicado",IF(COUNTIF(tblDisponibilidad[Clave control],K88)&gt;1,"Registro duplicado",IF(C88="ID no encontrado","Técnico inexistente","Completa")))))</f>
        <v/>
      </c>
    </row>
    <row r="89">
      <c r="A89" s="12" t="n"/>
      <c r="B89" s="12" t="n"/>
      <c r="C89" s="15">
        <f>IF(B89="","",IFERROR(INDEX(tblEquipo[Nombre profesional],MATCH(B89,tblEquipo[ID técnico],0)),"ID no encontrado"))</f>
        <v/>
      </c>
      <c r="D89" s="25" t="n"/>
      <c r="E89" s="12" t="n"/>
      <c r="F89" s="12" t="n"/>
      <c r="G89" s="26" t="n"/>
      <c r="H89" s="26" t="n"/>
      <c r="I89" s="12" t="n"/>
      <c r="J89" s="12" t="n"/>
      <c r="K89" s="15">
        <f>IF(OR(B89="",D89="",E89=""),"",B89&amp;"|"&amp;TEXT(D89,"yyyymmdd")&amp;"|"&amp;E89)</f>
        <v/>
      </c>
      <c r="L89" s="15">
        <f>IF(A89="","",IF(COUNTA(B89,D89,E89,F89)&lt;4,"Incompleta",IF(COUNTIF(tblDisponibilidad[ID disponibilidad],A89)&gt;1,"ID duplicado",IF(COUNTIF(tblDisponibilidad[Clave control],K89)&gt;1,"Registro duplicado",IF(C89="ID no encontrado","Técnico inexistente","Completa")))))</f>
        <v/>
      </c>
    </row>
    <row r="90">
      <c r="A90" s="12" t="n"/>
      <c r="B90" s="12" t="n"/>
      <c r="C90" s="15">
        <f>IF(B90="","",IFERROR(INDEX(tblEquipo[Nombre profesional],MATCH(B90,tblEquipo[ID técnico],0)),"ID no encontrado"))</f>
        <v/>
      </c>
      <c r="D90" s="25" t="n"/>
      <c r="E90" s="12" t="n"/>
      <c r="F90" s="12" t="n"/>
      <c r="G90" s="26" t="n"/>
      <c r="H90" s="26" t="n"/>
      <c r="I90" s="12" t="n"/>
      <c r="J90" s="12" t="n"/>
      <c r="K90" s="15">
        <f>IF(OR(B90="",D90="",E90=""),"",B90&amp;"|"&amp;TEXT(D90,"yyyymmdd")&amp;"|"&amp;E90)</f>
        <v/>
      </c>
      <c r="L90" s="15">
        <f>IF(A90="","",IF(COUNTA(B90,D90,E90,F90)&lt;4,"Incompleta",IF(COUNTIF(tblDisponibilidad[ID disponibilidad],A90)&gt;1,"ID duplicado",IF(COUNTIF(tblDisponibilidad[Clave control],K90)&gt;1,"Registro duplicado",IF(C90="ID no encontrado","Técnico inexistente","Completa")))))</f>
        <v/>
      </c>
    </row>
    <row r="91">
      <c r="A91" s="12" t="n"/>
      <c r="B91" s="12" t="n"/>
      <c r="C91" s="15">
        <f>IF(B91="","",IFERROR(INDEX(tblEquipo[Nombre profesional],MATCH(B91,tblEquipo[ID técnico],0)),"ID no encontrado"))</f>
        <v/>
      </c>
      <c r="D91" s="25" t="n"/>
      <c r="E91" s="12" t="n"/>
      <c r="F91" s="12" t="n"/>
      <c r="G91" s="26" t="n"/>
      <c r="H91" s="26" t="n"/>
      <c r="I91" s="12" t="n"/>
      <c r="J91" s="12" t="n"/>
      <c r="K91" s="15">
        <f>IF(OR(B91="",D91="",E91=""),"",B91&amp;"|"&amp;TEXT(D91,"yyyymmdd")&amp;"|"&amp;E91)</f>
        <v/>
      </c>
      <c r="L91" s="15">
        <f>IF(A91="","",IF(COUNTA(B91,D91,E91,F91)&lt;4,"Incompleta",IF(COUNTIF(tblDisponibilidad[ID disponibilidad],A91)&gt;1,"ID duplicado",IF(COUNTIF(tblDisponibilidad[Clave control],K91)&gt;1,"Registro duplicado",IF(C91="ID no encontrado","Técnico inexistente","Completa")))))</f>
        <v/>
      </c>
    </row>
    <row r="92">
      <c r="A92" s="12" t="n"/>
      <c r="B92" s="12" t="n"/>
      <c r="C92" s="15">
        <f>IF(B92="","",IFERROR(INDEX(tblEquipo[Nombre profesional],MATCH(B92,tblEquipo[ID técnico],0)),"ID no encontrado"))</f>
        <v/>
      </c>
      <c r="D92" s="25" t="n"/>
      <c r="E92" s="12" t="n"/>
      <c r="F92" s="12" t="n"/>
      <c r="G92" s="26" t="n"/>
      <c r="H92" s="26" t="n"/>
      <c r="I92" s="12" t="n"/>
      <c r="J92" s="12" t="n"/>
      <c r="K92" s="15">
        <f>IF(OR(B92="",D92="",E92=""),"",B92&amp;"|"&amp;TEXT(D92,"yyyymmdd")&amp;"|"&amp;E92)</f>
        <v/>
      </c>
      <c r="L92" s="15">
        <f>IF(A92="","",IF(COUNTA(B92,D92,E92,F92)&lt;4,"Incompleta",IF(COUNTIF(tblDisponibilidad[ID disponibilidad],A92)&gt;1,"ID duplicado",IF(COUNTIF(tblDisponibilidad[Clave control],K92)&gt;1,"Registro duplicado",IF(C92="ID no encontrado","Técnico inexistente","Completa")))))</f>
        <v/>
      </c>
    </row>
    <row r="93">
      <c r="A93" s="12" t="n"/>
      <c r="B93" s="12" t="n"/>
      <c r="C93" s="15">
        <f>IF(B93="","",IFERROR(INDEX(tblEquipo[Nombre profesional],MATCH(B93,tblEquipo[ID técnico],0)),"ID no encontrado"))</f>
        <v/>
      </c>
      <c r="D93" s="25" t="n"/>
      <c r="E93" s="12" t="n"/>
      <c r="F93" s="12" t="n"/>
      <c r="G93" s="26" t="n"/>
      <c r="H93" s="26" t="n"/>
      <c r="I93" s="12" t="n"/>
      <c r="J93" s="12" t="n"/>
      <c r="K93" s="15">
        <f>IF(OR(B93="",D93="",E93=""),"",B93&amp;"|"&amp;TEXT(D93,"yyyymmdd")&amp;"|"&amp;E93)</f>
        <v/>
      </c>
      <c r="L93" s="15">
        <f>IF(A93="","",IF(COUNTA(B93,D93,E93,F93)&lt;4,"Incompleta",IF(COUNTIF(tblDisponibilidad[ID disponibilidad],A93)&gt;1,"ID duplicado",IF(COUNTIF(tblDisponibilidad[Clave control],K93)&gt;1,"Registro duplicado",IF(C93="ID no encontrado","Técnico inexistente","Completa")))))</f>
        <v/>
      </c>
    </row>
    <row r="94">
      <c r="A94" s="12" t="n"/>
      <c r="B94" s="12" t="n"/>
      <c r="C94" s="15">
        <f>IF(B94="","",IFERROR(INDEX(tblEquipo[Nombre profesional],MATCH(B94,tblEquipo[ID técnico],0)),"ID no encontrado"))</f>
        <v/>
      </c>
      <c r="D94" s="25" t="n"/>
      <c r="E94" s="12" t="n"/>
      <c r="F94" s="12" t="n"/>
      <c r="G94" s="26" t="n"/>
      <c r="H94" s="26" t="n"/>
      <c r="I94" s="12" t="n"/>
      <c r="J94" s="12" t="n"/>
      <c r="K94" s="15">
        <f>IF(OR(B94="",D94="",E94=""),"",B94&amp;"|"&amp;TEXT(D94,"yyyymmdd")&amp;"|"&amp;E94)</f>
        <v/>
      </c>
      <c r="L94" s="15">
        <f>IF(A94="","",IF(COUNTA(B94,D94,E94,F94)&lt;4,"Incompleta",IF(COUNTIF(tblDisponibilidad[ID disponibilidad],A94)&gt;1,"ID duplicado",IF(COUNTIF(tblDisponibilidad[Clave control],K94)&gt;1,"Registro duplicado",IF(C94="ID no encontrado","Técnico inexistente","Completa")))))</f>
        <v/>
      </c>
    </row>
    <row r="95">
      <c r="A95" s="12" t="n"/>
      <c r="B95" s="12" t="n"/>
      <c r="C95" s="15">
        <f>IF(B95="","",IFERROR(INDEX(tblEquipo[Nombre profesional],MATCH(B95,tblEquipo[ID técnico],0)),"ID no encontrado"))</f>
        <v/>
      </c>
      <c r="D95" s="25" t="n"/>
      <c r="E95" s="12" t="n"/>
      <c r="F95" s="12" t="n"/>
      <c r="G95" s="26" t="n"/>
      <c r="H95" s="26" t="n"/>
      <c r="I95" s="12" t="n"/>
      <c r="J95" s="12" t="n"/>
      <c r="K95" s="15">
        <f>IF(OR(B95="",D95="",E95=""),"",B95&amp;"|"&amp;TEXT(D95,"yyyymmdd")&amp;"|"&amp;E95)</f>
        <v/>
      </c>
      <c r="L95" s="15">
        <f>IF(A95="","",IF(COUNTA(B95,D95,E95,F95)&lt;4,"Incompleta",IF(COUNTIF(tblDisponibilidad[ID disponibilidad],A95)&gt;1,"ID duplicado",IF(COUNTIF(tblDisponibilidad[Clave control],K95)&gt;1,"Registro duplicado",IF(C95="ID no encontrado","Técnico inexistente","Completa")))))</f>
        <v/>
      </c>
    </row>
    <row r="96">
      <c r="A96" s="12" t="n"/>
      <c r="B96" s="12" t="n"/>
      <c r="C96" s="15">
        <f>IF(B96="","",IFERROR(INDEX(tblEquipo[Nombre profesional],MATCH(B96,tblEquipo[ID técnico],0)),"ID no encontrado"))</f>
        <v/>
      </c>
      <c r="D96" s="25" t="n"/>
      <c r="E96" s="12" t="n"/>
      <c r="F96" s="12" t="n"/>
      <c r="G96" s="26" t="n"/>
      <c r="H96" s="26" t="n"/>
      <c r="I96" s="12" t="n"/>
      <c r="J96" s="12" t="n"/>
      <c r="K96" s="15">
        <f>IF(OR(B96="",D96="",E96=""),"",B96&amp;"|"&amp;TEXT(D96,"yyyymmdd")&amp;"|"&amp;E96)</f>
        <v/>
      </c>
      <c r="L96" s="15">
        <f>IF(A96="","",IF(COUNTA(B96,D96,E96,F96)&lt;4,"Incompleta",IF(COUNTIF(tblDisponibilidad[ID disponibilidad],A96)&gt;1,"ID duplicado",IF(COUNTIF(tblDisponibilidad[Clave control],K96)&gt;1,"Registro duplicado",IF(C96="ID no encontrado","Técnico inexistente","Completa")))))</f>
        <v/>
      </c>
    </row>
    <row r="97">
      <c r="A97" s="12" t="n"/>
      <c r="B97" s="12" t="n"/>
      <c r="C97" s="15">
        <f>IF(B97="","",IFERROR(INDEX(tblEquipo[Nombre profesional],MATCH(B97,tblEquipo[ID técnico],0)),"ID no encontrado"))</f>
        <v/>
      </c>
      <c r="D97" s="25" t="n"/>
      <c r="E97" s="12" t="n"/>
      <c r="F97" s="12" t="n"/>
      <c r="G97" s="26" t="n"/>
      <c r="H97" s="26" t="n"/>
      <c r="I97" s="12" t="n"/>
      <c r="J97" s="12" t="n"/>
      <c r="K97" s="15">
        <f>IF(OR(B97="",D97="",E97=""),"",B97&amp;"|"&amp;TEXT(D97,"yyyymmdd")&amp;"|"&amp;E97)</f>
        <v/>
      </c>
      <c r="L97" s="15">
        <f>IF(A97="","",IF(COUNTA(B97,D97,E97,F97)&lt;4,"Incompleta",IF(COUNTIF(tblDisponibilidad[ID disponibilidad],A97)&gt;1,"ID duplicado",IF(COUNTIF(tblDisponibilidad[Clave control],K97)&gt;1,"Registro duplicado",IF(C97="ID no encontrado","Técnico inexistente","Completa")))))</f>
        <v/>
      </c>
    </row>
    <row r="98">
      <c r="A98" s="12" t="n"/>
      <c r="B98" s="12" t="n"/>
      <c r="C98" s="15">
        <f>IF(B98="","",IFERROR(INDEX(tblEquipo[Nombre profesional],MATCH(B98,tblEquipo[ID técnico],0)),"ID no encontrado"))</f>
        <v/>
      </c>
      <c r="D98" s="25" t="n"/>
      <c r="E98" s="12" t="n"/>
      <c r="F98" s="12" t="n"/>
      <c r="G98" s="26" t="n"/>
      <c r="H98" s="26" t="n"/>
      <c r="I98" s="12" t="n"/>
      <c r="J98" s="12" t="n"/>
      <c r="K98" s="15">
        <f>IF(OR(B98="",D98="",E98=""),"",B98&amp;"|"&amp;TEXT(D98,"yyyymmdd")&amp;"|"&amp;E98)</f>
        <v/>
      </c>
      <c r="L98" s="15">
        <f>IF(A98="","",IF(COUNTA(B98,D98,E98,F98)&lt;4,"Incompleta",IF(COUNTIF(tblDisponibilidad[ID disponibilidad],A98)&gt;1,"ID duplicado",IF(COUNTIF(tblDisponibilidad[Clave control],K98)&gt;1,"Registro duplicado",IF(C98="ID no encontrado","Técnico inexistente","Completa")))))</f>
        <v/>
      </c>
    </row>
    <row r="99">
      <c r="A99" s="12" t="n"/>
      <c r="B99" s="12" t="n"/>
      <c r="C99" s="15">
        <f>IF(B99="","",IFERROR(INDEX(tblEquipo[Nombre profesional],MATCH(B99,tblEquipo[ID técnico],0)),"ID no encontrado"))</f>
        <v/>
      </c>
      <c r="D99" s="25" t="n"/>
      <c r="E99" s="12" t="n"/>
      <c r="F99" s="12" t="n"/>
      <c r="G99" s="26" t="n"/>
      <c r="H99" s="26" t="n"/>
      <c r="I99" s="12" t="n"/>
      <c r="J99" s="12" t="n"/>
      <c r="K99" s="15">
        <f>IF(OR(B99="",D99="",E99=""),"",B99&amp;"|"&amp;TEXT(D99,"yyyymmdd")&amp;"|"&amp;E99)</f>
        <v/>
      </c>
      <c r="L99" s="15">
        <f>IF(A99="","",IF(COUNTA(B99,D99,E99,F99)&lt;4,"Incompleta",IF(COUNTIF(tblDisponibilidad[ID disponibilidad],A99)&gt;1,"ID duplicado",IF(COUNTIF(tblDisponibilidad[Clave control],K99)&gt;1,"Registro duplicado",IF(C99="ID no encontrado","Técnico inexistente","Completa")))))</f>
        <v/>
      </c>
    </row>
    <row r="100">
      <c r="A100" s="12" t="n"/>
      <c r="B100" s="12" t="n"/>
      <c r="C100" s="15">
        <f>IF(B100="","",IFERROR(INDEX(tblEquipo[Nombre profesional],MATCH(B100,tblEquipo[ID técnico],0)),"ID no encontrado"))</f>
        <v/>
      </c>
      <c r="D100" s="25" t="n"/>
      <c r="E100" s="12" t="n"/>
      <c r="F100" s="12" t="n"/>
      <c r="G100" s="26" t="n"/>
      <c r="H100" s="26" t="n"/>
      <c r="I100" s="12" t="n"/>
      <c r="J100" s="12" t="n"/>
      <c r="K100" s="15">
        <f>IF(OR(B100="",D100="",E100=""),"",B100&amp;"|"&amp;TEXT(D100,"yyyymmdd")&amp;"|"&amp;E100)</f>
        <v/>
      </c>
      <c r="L100" s="15">
        <f>IF(A100="","",IF(COUNTA(B100,D100,E100,F100)&lt;4,"Incompleta",IF(COUNTIF(tblDisponibilidad[ID disponibilidad],A100)&gt;1,"ID duplicado",IF(COUNTIF(tblDisponibilidad[Clave control],K100)&gt;1,"Registro duplicado",IF(C100="ID no encontrado","Técnico inexistente","Completa")))))</f>
        <v/>
      </c>
    </row>
    <row r="101">
      <c r="A101" s="12" t="n"/>
      <c r="B101" s="12" t="n"/>
      <c r="C101" s="15">
        <f>IF(B101="","",IFERROR(INDEX(tblEquipo[Nombre profesional],MATCH(B101,tblEquipo[ID técnico],0)),"ID no encontrado"))</f>
        <v/>
      </c>
      <c r="D101" s="25" t="n"/>
      <c r="E101" s="12" t="n"/>
      <c r="F101" s="12" t="n"/>
      <c r="G101" s="26" t="n"/>
      <c r="H101" s="26" t="n"/>
      <c r="I101" s="12" t="n"/>
      <c r="J101" s="12" t="n"/>
      <c r="K101" s="15">
        <f>IF(OR(B101="",D101="",E101=""),"",B101&amp;"|"&amp;TEXT(D101,"yyyymmdd")&amp;"|"&amp;E101)</f>
        <v/>
      </c>
      <c r="L101" s="15">
        <f>IF(A101="","",IF(COUNTA(B101,D101,E101,F101)&lt;4,"Incompleta",IF(COUNTIF(tblDisponibilidad[ID disponibilidad],A101)&gt;1,"ID duplicado",IF(COUNTIF(tblDisponibilidad[Clave control],K101)&gt;1,"Registro duplicado",IF(C101="ID no encontrado","Técnico inexistente","Completa")))))</f>
        <v/>
      </c>
    </row>
    <row r="102">
      <c r="A102" s="12" t="n"/>
      <c r="B102" s="12" t="n"/>
      <c r="C102" s="15">
        <f>IF(B102="","",IFERROR(INDEX(tblEquipo[Nombre profesional],MATCH(B102,tblEquipo[ID técnico],0)),"ID no encontrado"))</f>
        <v/>
      </c>
      <c r="D102" s="25" t="n"/>
      <c r="E102" s="12" t="n"/>
      <c r="F102" s="12" t="n"/>
      <c r="G102" s="26" t="n"/>
      <c r="H102" s="26" t="n"/>
      <c r="I102" s="12" t="n"/>
      <c r="J102" s="12" t="n"/>
      <c r="K102" s="15">
        <f>IF(OR(B102="",D102="",E102=""),"",B102&amp;"|"&amp;TEXT(D102,"yyyymmdd")&amp;"|"&amp;E102)</f>
        <v/>
      </c>
      <c r="L102" s="15">
        <f>IF(A102="","",IF(COUNTA(B102,D102,E102,F102)&lt;4,"Incompleta",IF(COUNTIF(tblDisponibilidad[ID disponibilidad],A102)&gt;1,"ID duplicado",IF(COUNTIF(tblDisponibilidad[Clave control],K102)&gt;1,"Registro duplicado",IF(C102="ID no encontrado","Técnico inexistente","Completa")))))</f>
        <v/>
      </c>
    </row>
    <row r="103">
      <c r="A103" s="12" t="n"/>
      <c r="B103" s="12" t="n"/>
      <c r="C103" s="15">
        <f>IF(B103="","",IFERROR(INDEX(tblEquipo[Nombre profesional],MATCH(B103,tblEquipo[ID técnico],0)),"ID no encontrado"))</f>
        <v/>
      </c>
      <c r="D103" s="25" t="n"/>
      <c r="E103" s="12" t="n"/>
      <c r="F103" s="12" t="n"/>
      <c r="G103" s="26" t="n"/>
      <c r="H103" s="26" t="n"/>
      <c r="I103" s="12" t="n"/>
      <c r="J103" s="12" t="n"/>
      <c r="K103" s="15">
        <f>IF(OR(B103="",D103="",E103=""),"",B103&amp;"|"&amp;TEXT(D103,"yyyymmdd")&amp;"|"&amp;E103)</f>
        <v/>
      </c>
      <c r="L103" s="15">
        <f>IF(A103="","",IF(COUNTA(B103,D103,E103,F103)&lt;4,"Incompleta",IF(COUNTIF(tblDisponibilidad[ID disponibilidad],A103)&gt;1,"ID duplicado",IF(COUNTIF(tblDisponibilidad[Clave control],K103)&gt;1,"Registro duplicado",IF(C103="ID no encontrado","Técnico inexistente","Completa")))))</f>
        <v/>
      </c>
    </row>
    <row r="104">
      <c r="A104" s="12" t="n"/>
      <c r="B104" s="12" t="n"/>
      <c r="C104" s="15">
        <f>IF(B104="","",IFERROR(INDEX(tblEquipo[Nombre profesional],MATCH(B104,tblEquipo[ID técnico],0)),"ID no encontrado"))</f>
        <v/>
      </c>
      <c r="D104" s="25" t="n"/>
      <c r="E104" s="12" t="n"/>
      <c r="F104" s="12" t="n"/>
      <c r="G104" s="26" t="n"/>
      <c r="H104" s="26" t="n"/>
      <c r="I104" s="12" t="n"/>
      <c r="J104" s="12" t="n"/>
      <c r="K104" s="15">
        <f>IF(OR(B104="",D104="",E104=""),"",B104&amp;"|"&amp;TEXT(D104,"yyyymmdd")&amp;"|"&amp;E104)</f>
        <v/>
      </c>
      <c r="L104" s="15">
        <f>IF(A104="","",IF(COUNTA(B104,D104,E104,F104)&lt;4,"Incompleta",IF(COUNTIF(tblDisponibilidad[ID disponibilidad],A104)&gt;1,"ID duplicado",IF(COUNTIF(tblDisponibilidad[Clave control],K104)&gt;1,"Registro duplicado",IF(C104="ID no encontrado","Técnico inexistente","Completa")))))</f>
        <v/>
      </c>
    </row>
    <row r="105">
      <c r="A105" s="12" t="n"/>
      <c r="B105" s="12" t="n"/>
      <c r="C105" s="15">
        <f>IF(B105="","",IFERROR(INDEX(tblEquipo[Nombre profesional],MATCH(B105,tblEquipo[ID técnico],0)),"ID no encontrado"))</f>
        <v/>
      </c>
      <c r="D105" s="25" t="n"/>
      <c r="E105" s="12" t="n"/>
      <c r="F105" s="12" t="n"/>
      <c r="G105" s="26" t="n"/>
      <c r="H105" s="26" t="n"/>
      <c r="I105" s="12" t="n"/>
      <c r="J105" s="12" t="n"/>
      <c r="K105" s="15">
        <f>IF(OR(B105="",D105="",E105=""),"",B105&amp;"|"&amp;TEXT(D105,"yyyymmdd")&amp;"|"&amp;E105)</f>
        <v/>
      </c>
      <c r="L105" s="15">
        <f>IF(A105="","",IF(COUNTA(B105,D105,E105,F105)&lt;4,"Incompleta",IF(COUNTIF(tblDisponibilidad[ID disponibilidad],A105)&gt;1,"ID duplicado",IF(COUNTIF(tblDisponibilidad[Clave control],K105)&gt;1,"Registro duplicado",IF(C105="ID no encontrado","Técnico inexistente","Completa")))))</f>
        <v/>
      </c>
    </row>
    <row r="106">
      <c r="A106" s="12" t="n"/>
      <c r="B106" s="12" t="n"/>
      <c r="C106" s="15">
        <f>IF(B106="","",IFERROR(INDEX(tblEquipo[Nombre profesional],MATCH(B106,tblEquipo[ID técnico],0)),"ID no encontrado"))</f>
        <v/>
      </c>
      <c r="D106" s="25" t="n"/>
      <c r="E106" s="12" t="n"/>
      <c r="F106" s="12" t="n"/>
      <c r="G106" s="26" t="n"/>
      <c r="H106" s="26" t="n"/>
      <c r="I106" s="12" t="n"/>
      <c r="J106" s="12" t="n"/>
      <c r="K106" s="15">
        <f>IF(OR(B106="",D106="",E106=""),"",B106&amp;"|"&amp;TEXT(D106,"yyyymmdd")&amp;"|"&amp;E106)</f>
        <v/>
      </c>
      <c r="L106" s="15">
        <f>IF(A106="","",IF(COUNTA(B106,D106,E106,F106)&lt;4,"Incompleta",IF(COUNTIF(tblDisponibilidad[ID disponibilidad],A106)&gt;1,"ID duplicado",IF(COUNTIF(tblDisponibilidad[Clave control],K106)&gt;1,"Registro duplicado",IF(C106="ID no encontrado","Técnico inexistente","Completa")))))</f>
        <v/>
      </c>
    </row>
    <row r="107">
      <c r="A107" s="12" t="n"/>
      <c r="B107" s="12" t="n"/>
      <c r="C107" s="15">
        <f>IF(B107="","",IFERROR(INDEX(tblEquipo[Nombre profesional],MATCH(B107,tblEquipo[ID técnico],0)),"ID no encontrado"))</f>
        <v/>
      </c>
      <c r="D107" s="25" t="n"/>
      <c r="E107" s="12" t="n"/>
      <c r="F107" s="12" t="n"/>
      <c r="G107" s="26" t="n"/>
      <c r="H107" s="26" t="n"/>
      <c r="I107" s="12" t="n"/>
      <c r="J107" s="12" t="n"/>
      <c r="K107" s="15">
        <f>IF(OR(B107="",D107="",E107=""),"",B107&amp;"|"&amp;TEXT(D107,"yyyymmdd")&amp;"|"&amp;E107)</f>
        <v/>
      </c>
      <c r="L107" s="15">
        <f>IF(A107="","",IF(COUNTA(B107,D107,E107,F107)&lt;4,"Incompleta",IF(COUNTIF(tblDisponibilidad[ID disponibilidad],A107)&gt;1,"ID duplicado",IF(COUNTIF(tblDisponibilidad[Clave control],K107)&gt;1,"Registro duplicado",IF(C107="ID no encontrado","Técnico inexistente","Completa")))))</f>
        <v/>
      </c>
    </row>
    <row r="108">
      <c r="A108" s="12" t="n"/>
      <c r="B108" s="12" t="n"/>
      <c r="C108" s="15">
        <f>IF(B108="","",IFERROR(INDEX(tblEquipo[Nombre profesional],MATCH(B108,tblEquipo[ID técnico],0)),"ID no encontrado"))</f>
        <v/>
      </c>
      <c r="D108" s="25" t="n"/>
      <c r="E108" s="12" t="n"/>
      <c r="F108" s="12" t="n"/>
      <c r="G108" s="26" t="n"/>
      <c r="H108" s="26" t="n"/>
      <c r="I108" s="12" t="n"/>
      <c r="J108" s="12" t="n"/>
      <c r="K108" s="15">
        <f>IF(OR(B108="",D108="",E108=""),"",B108&amp;"|"&amp;TEXT(D108,"yyyymmdd")&amp;"|"&amp;E108)</f>
        <v/>
      </c>
      <c r="L108" s="15">
        <f>IF(A108="","",IF(COUNTA(B108,D108,E108,F108)&lt;4,"Incompleta",IF(COUNTIF(tblDisponibilidad[ID disponibilidad],A108)&gt;1,"ID duplicado",IF(COUNTIF(tblDisponibilidad[Clave control],K108)&gt;1,"Registro duplicado",IF(C108="ID no encontrado","Técnico inexistente","Completa")))))</f>
        <v/>
      </c>
    </row>
    <row r="109">
      <c r="A109" s="12" t="n"/>
      <c r="B109" s="12" t="n"/>
      <c r="C109" s="15">
        <f>IF(B109="","",IFERROR(INDEX(tblEquipo[Nombre profesional],MATCH(B109,tblEquipo[ID técnico],0)),"ID no encontrado"))</f>
        <v/>
      </c>
      <c r="D109" s="25" t="n"/>
      <c r="E109" s="12" t="n"/>
      <c r="F109" s="12" t="n"/>
      <c r="G109" s="26" t="n"/>
      <c r="H109" s="26" t="n"/>
      <c r="I109" s="12" t="n"/>
      <c r="J109" s="12" t="n"/>
      <c r="K109" s="15">
        <f>IF(OR(B109="",D109="",E109=""),"",B109&amp;"|"&amp;TEXT(D109,"yyyymmdd")&amp;"|"&amp;E109)</f>
        <v/>
      </c>
      <c r="L109" s="15">
        <f>IF(A109="","",IF(COUNTA(B109,D109,E109,F109)&lt;4,"Incompleta",IF(COUNTIF(tblDisponibilidad[ID disponibilidad],A109)&gt;1,"ID duplicado",IF(COUNTIF(tblDisponibilidad[Clave control],K109)&gt;1,"Registro duplicado",IF(C109="ID no encontrado","Técnico inexistente","Completa")))))</f>
        <v/>
      </c>
    </row>
    <row r="110">
      <c r="A110" s="12" t="n"/>
      <c r="B110" s="12" t="n"/>
      <c r="C110" s="15">
        <f>IF(B110="","",IFERROR(INDEX(tblEquipo[Nombre profesional],MATCH(B110,tblEquipo[ID técnico],0)),"ID no encontrado"))</f>
        <v/>
      </c>
      <c r="D110" s="25" t="n"/>
      <c r="E110" s="12" t="n"/>
      <c r="F110" s="12" t="n"/>
      <c r="G110" s="26" t="n"/>
      <c r="H110" s="26" t="n"/>
      <c r="I110" s="12" t="n"/>
      <c r="J110" s="12" t="n"/>
      <c r="K110" s="15">
        <f>IF(OR(B110="",D110="",E110=""),"",B110&amp;"|"&amp;TEXT(D110,"yyyymmdd")&amp;"|"&amp;E110)</f>
        <v/>
      </c>
      <c r="L110" s="15">
        <f>IF(A110="","",IF(COUNTA(B110,D110,E110,F110)&lt;4,"Incompleta",IF(COUNTIF(tblDisponibilidad[ID disponibilidad],A110)&gt;1,"ID duplicado",IF(COUNTIF(tblDisponibilidad[Clave control],K110)&gt;1,"Registro duplicado",IF(C110="ID no encontrado","Técnico inexistente","Completa")))))</f>
        <v/>
      </c>
    </row>
    <row r="111">
      <c r="A111" s="12" t="n"/>
      <c r="B111" s="12" t="n"/>
      <c r="C111" s="15">
        <f>IF(B111="","",IFERROR(INDEX(tblEquipo[Nombre profesional],MATCH(B111,tblEquipo[ID técnico],0)),"ID no encontrado"))</f>
        <v/>
      </c>
      <c r="D111" s="25" t="n"/>
      <c r="E111" s="12" t="n"/>
      <c r="F111" s="12" t="n"/>
      <c r="G111" s="26" t="n"/>
      <c r="H111" s="26" t="n"/>
      <c r="I111" s="12" t="n"/>
      <c r="J111" s="12" t="n"/>
      <c r="K111" s="15">
        <f>IF(OR(B111="",D111="",E111=""),"",B111&amp;"|"&amp;TEXT(D111,"yyyymmdd")&amp;"|"&amp;E111)</f>
        <v/>
      </c>
      <c r="L111" s="15">
        <f>IF(A111="","",IF(COUNTA(B111,D111,E111,F111)&lt;4,"Incompleta",IF(COUNTIF(tblDisponibilidad[ID disponibilidad],A111)&gt;1,"ID duplicado",IF(COUNTIF(tblDisponibilidad[Clave control],K111)&gt;1,"Registro duplicado",IF(C111="ID no encontrado","Técnico inexistente","Completa")))))</f>
        <v/>
      </c>
    </row>
    <row r="112">
      <c r="A112" s="12" t="n"/>
      <c r="B112" s="12" t="n"/>
      <c r="C112" s="15">
        <f>IF(B112="","",IFERROR(INDEX(tblEquipo[Nombre profesional],MATCH(B112,tblEquipo[ID técnico],0)),"ID no encontrado"))</f>
        <v/>
      </c>
      <c r="D112" s="25" t="n"/>
      <c r="E112" s="12" t="n"/>
      <c r="F112" s="12" t="n"/>
      <c r="G112" s="26" t="n"/>
      <c r="H112" s="26" t="n"/>
      <c r="I112" s="12" t="n"/>
      <c r="J112" s="12" t="n"/>
      <c r="K112" s="15">
        <f>IF(OR(B112="",D112="",E112=""),"",B112&amp;"|"&amp;TEXT(D112,"yyyymmdd")&amp;"|"&amp;E112)</f>
        <v/>
      </c>
      <c r="L112" s="15">
        <f>IF(A112="","",IF(COUNTA(B112,D112,E112,F112)&lt;4,"Incompleta",IF(COUNTIF(tblDisponibilidad[ID disponibilidad],A112)&gt;1,"ID duplicado",IF(COUNTIF(tblDisponibilidad[Clave control],K112)&gt;1,"Registro duplicado",IF(C112="ID no encontrado","Técnico inexistente","Completa")))))</f>
        <v/>
      </c>
    </row>
    <row r="113">
      <c r="A113" s="12" t="n"/>
      <c r="B113" s="12" t="n"/>
      <c r="C113" s="15">
        <f>IF(B113="","",IFERROR(INDEX(tblEquipo[Nombre profesional],MATCH(B113,tblEquipo[ID técnico],0)),"ID no encontrado"))</f>
        <v/>
      </c>
      <c r="D113" s="25" t="n"/>
      <c r="E113" s="12" t="n"/>
      <c r="F113" s="12" t="n"/>
      <c r="G113" s="26" t="n"/>
      <c r="H113" s="26" t="n"/>
      <c r="I113" s="12" t="n"/>
      <c r="J113" s="12" t="n"/>
      <c r="K113" s="15">
        <f>IF(OR(B113="",D113="",E113=""),"",B113&amp;"|"&amp;TEXT(D113,"yyyymmdd")&amp;"|"&amp;E113)</f>
        <v/>
      </c>
      <c r="L113" s="15">
        <f>IF(A113="","",IF(COUNTA(B113,D113,E113,F113)&lt;4,"Incompleta",IF(COUNTIF(tblDisponibilidad[ID disponibilidad],A113)&gt;1,"ID duplicado",IF(COUNTIF(tblDisponibilidad[Clave control],K113)&gt;1,"Registro duplicado",IF(C113="ID no encontrado","Técnico inexistente","Completa")))))</f>
        <v/>
      </c>
    </row>
    <row r="114">
      <c r="A114" s="12" t="n"/>
      <c r="B114" s="12" t="n"/>
      <c r="C114" s="15">
        <f>IF(B114="","",IFERROR(INDEX(tblEquipo[Nombre profesional],MATCH(B114,tblEquipo[ID técnico],0)),"ID no encontrado"))</f>
        <v/>
      </c>
      <c r="D114" s="25" t="n"/>
      <c r="E114" s="12" t="n"/>
      <c r="F114" s="12" t="n"/>
      <c r="G114" s="26" t="n"/>
      <c r="H114" s="26" t="n"/>
      <c r="I114" s="12" t="n"/>
      <c r="J114" s="12" t="n"/>
      <c r="K114" s="15">
        <f>IF(OR(B114="",D114="",E114=""),"",B114&amp;"|"&amp;TEXT(D114,"yyyymmdd")&amp;"|"&amp;E114)</f>
        <v/>
      </c>
      <c r="L114" s="15">
        <f>IF(A114="","",IF(COUNTA(B114,D114,E114,F114)&lt;4,"Incompleta",IF(COUNTIF(tblDisponibilidad[ID disponibilidad],A114)&gt;1,"ID duplicado",IF(COUNTIF(tblDisponibilidad[Clave control],K114)&gt;1,"Registro duplicado",IF(C114="ID no encontrado","Técnico inexistente","Completa")))))</f>
        <v/>
      </c>
    </row>
    <row r="115">
      <c r="A115" s="12" t="n"/>
      <c r="B115" s="12" t="n"/>
      <c r="C115" s="15">
        <f>IF(B115="","",IFERROR(INDEX(tblEquipo[Nombre profesional],MATCH(B115,tblEquipo[ID técnico],0)),"ID no encontrado"))</f>
        <v/>
      </c>
      <c r="D115" s="25" t="n"/>
      <c r="E115" s="12" t="n"/>
      <c r="F115" s="12" t="n"/>
      <c r="G115" s="26" t="n"/>
      <c r="H115" s="26" t="n"/>
      <c r="I115" s="12" t="n"/>
      <c r="J115" s="12" t="n"/>
      <c r="K115" s="15">
        <f>IF(OR(B115="",D115="",E115=""),"",B115&amp;"|"&amp;TEXT(D115,"yyyymmdd")&amp;"|"&amp;E115)</f>
        <v/>
      </c>
      <c r="L115" s="15">
        <f>IF(A115="","",IF(COUNTA(B115,D115,E115,F115)&lt;4,"Incompleta",IF(COUNTIF(tblDisponibilidad[ID disponibilidad],A115)&gt;1,"ID duplicado",IF(COUNTIF(tblDisponibilidad[Clave control],K115)&gt;1,"Registro duplicado",IF(C115="ID no encontrado","Técnico inexistente","Completa")))))</f>
        <v/>
      </c>
    </row>
    <row r="116">
      <c r="A116" s="12" t="n"/>
      <c r="B116" s="12" t="n"/>
      <c r="C116" s="15">
        <f>IF(B116="","",IFERROR(INDEX(tblEquipo[Nombre profesional],MATCH(B116,tblEquipo[ID técnico],0)),"ID no encontrado"))</f>
        <v/>
      </c>
      <c r="D116" s="25" t="n"/>
      <c r="E116" s="12" t="n"/>
      <c r="F116" s="12" t="n"/>
      <c r="G116" s="26" t="n"/>
      <c r="H116" s="26" t="n"/>
      <c r="I116" s="12" t="n"/>
      <c r="J116" s="12" t="n"/>
      <c r="K116" s="15">
        <f>IF(OR(B116="",D116="",E116=""),"",B116&amp;"|"&amp;TEXT(D116,"yyyymmdd")&amp;"|"&amp;E116)</f>
        <v/>
      </c>
      <c r="L116" s="15">
        <f>IF(A116="","",IF(COUNTA(B116,D116,E116,F116)&lt;4,"Incompleta",IF(COUNTIF(tblDisponibilidad[ID disponibilidad],A116)&gt;1,"ID duplicado",IF(COUNTIF(tblDisponibilidad[Clave control],K116)&gt;1,"Registro duplicado",IF(C116="ID no encontrado","Técnico inexistente","Completa")))))</f>
        <v/>
      </c>
    </row>
    <row r="117">
      <c r="A117" s="12" t="n"/>
      <c r="B117" s="12" t="n"/>
      <c r="C117" s="15">
        <f>IF(B117="","",IFERROR(INDEX(tblEquipo[Nombre profesional],MATCH(B117,tblEquipo[ID técnico],0)),"ID no encontrado"))</f>
        <v/>
      </c>
      <c r="D117" s="25" t="n"/>
      <c r="E117" s="12" t="n"/>
      <c r="F117" s="12" t="n"/>
      <c r="G117" s="26" t="n"/>
      <c r="H117" s="26" t="n"/>
      <c r="I117" s="12" t="n"/>
      <c r="J117" s="12" t="n"/>
      <c r="K117" s="15">
        <f>IF(OR(B117="",D117="",E117=""),"",B117&amp;"|"&amp;TEXT(D117,"yyyymmdd")&amp;"|"&amp;E117)</f>
        <v/>
      </c>
      <c r="L117" s="15">
        <f>IF(A117="","",IF(COUNTA(B117,D117,E117,F117)&lt;4,"Incompleta",IF(COUNTIF(tblDisponibilidad[ID disponibilidad],A117)&gt;1,"ID duplicado",IF(COUNTIF(tblDisponibilidad[Clave control],K117)&gt;1,"Registro duplicado",IF(C117="ID no encontrado","Técnico inexistente","Completa")))))</f>
        <v/>
      </c>
    </row>
    <row r="118">
      <c r="A118" s="12" t="n"/>
      <c r="B118" s="12" t="n"/>
      <c r="C118" s="15">
        <f>IF(B118="","",IFERROR(INDEX(tblEquipo[Nombre profesional],MATCH(B118,tblEquipo[ID técnico],0)),"ID no encontrado"))</f>
        <v/>
      </c>
      <c r="D118" s="25" t="n"/>
      <c r="E118" s="12" t="n"/>
      <c r="F118" s="12" t="n"/>
      <c r="G118" s="26" t="n"/>
      <c r="H118" s="26" t="n"/>
      <c r="I118" s="12" t="n"/>
      <c r="J118" s="12" t="n"/>
      <c r="K118" s="15">
        <f>IF(OR(B118="",D118="",E118=""),"",B118&amp;"|"&amp;TEXT(D118,"yyyymmdd")&amp;"|"&amp;E118)</f>
        <v/>
      </c>
      <c r="L118" s="15">
        <f>IF(A118="","",IF(COUNTA(B118,D118,E118,F118)&lt;4,"Incompleta",IF(COUNTIF(tblDisponibilidad[ID disponibilidad],A118)&gt;1,"ID duplicado",IF(COUNTIF(tblDisponibilidad[Clave control],K118)&gt;1,"Registro duplicado",IF(C118="ID no encontrado","Técnico inexistente","Completa")))))</f>
        <v/>
      </c>
    </row>
    <row r="119">
      <c r="A119" s="12" t="n"/>
      <c r="B119" s="12" t="n"/>
      <c r="C119" s="15">
        <f>IF(B119="","",IFERROR(INDEX(tblEquipo[Nombre profesional],MATCH(B119,tblEquipo[ID técnico],0)),"ID no encontrado"))</f>
        <v/>
      </c>
      <c r="D119" s="25" t="n"/>
      <c r="E119" s="12" t="n"/>
      <c r="F119" s="12" t="n"/>
      <c r="G119" s="26" t="n"/>
      <c r="H119" s="26" t="n"/>
      <c r="I119" s="12" t="n"/>
      <c r="J119" s="12" t="n"/>
      <c r="K119" s="15">
        <f>IF(OR(B119="",D119="",E119=""),"",B119&amp;"|"&amp;TEXT(D119,"yyyymmdd")&amp;"|"&amp;E119)</f>
        <v/>
      </c>
      <c r="L119" s="15">
        <f>IF(A119="","",IF(COUNTA(B119,D119,E119,F119)&lt;4,"Incompleta",IF(COUNTIF(tblDisponibilidad[ID disponibilidad],A119)&gt;1,"ID duplicado",IF(COUNTIF(tblDisponibilidad[Clave control],K119)&gt;1,"Registro duplicado",IF(C119="ID no encontrado","Técnico inexistente","Completa")))))</f>
        <v/>
      </c>
    </row>
    <row r="120">
      <c r="A120" s="12" t="n"/>
      <c r="B120" s="12" t="n"/>
      <c r="C120" s="15">
        <f>IF(B120="","",IFERROR(INDEX(tblEquipo[Nombre profesional],MATCH(B120,tblEquipo[ID técnico],0)),"ID no encontrado"))</f>
        <v/>
      </c>
      <c r="D120" s="25" t="n"/>
      <c r="E120" s="12" t="n"/>
      <c r="F120" s="12" t="n"/>
      <c r="G120" s="26" t="n"/>
      <c r="H120" s="26" t="n"/>
      <c r="I120" s="12" t="n"/>
      <c r="J120" s="12" t="n"/>
      <c r="K120" s="15">
        <f>IF(OR(B120="",D120="",E120=""),"",B120&amp;"|"&amp;TEXT(D120,"yyyymmdd")&amp;"|"&amp;E120)</f>
        <v/>
      </c>
      <c r="L120" s="15">
        <f>IF(A120="","",IF(COUNTA(B120,D120,E120,F120)&lt;4,"Incompleta",IF(COUNTIF(tblDisponibilidad[ID disponibilidad],A120)&gt;1,"ID duplicado",IF(COUNTIF(tblDisponibilidad[Clave control],K120)&gt;1,"Registro duplicado",IF(C120="ID no encontrado","Técnico inexistente","Completa")))))</f>
        <v/>
      </c>
    </row>
    <row r="121">
      <c r="A121" s="12" t="n"/>
      <c r="B121" s="12" t="n"/>
      <c r="C121" s="15">
        <f>IF(B121="","",IFERROR(INDEX(tblEquipo[Nombre profesional],MATCH(B121,tblEquipo[ID técnico],0)),"ID no encontrado"))</f>
        <v/>
      </c>
      <c r="D121" s="25" t="n"/>
      <c r="E121" s="12" t="n"/>
      <c r="F121" s="12" t="n"/>
      <c r="G121" s="26" t="n"/>
      <c r="H121" s="26" t="n"/>
      <c r="I121" s="12" t="n"/>
      <c r="J121" s="12" t="n"/>
      <c r="K121" s="15">
        <f>IF(OR(B121="",D121="",E121=""),"",B121&amp;"|"&amp;TEXT(D121,"yyyymmdd")&amp;"|"&amp;E121)</f>
        <v/>
      </c>
      <c r="L121" s="15">
        <f>IF(A121="","",IF(COUNTA(B121,D121,E121,F121)&lt;4,"Incompleta",IF(COUNTIF(tblDisponibilidad[ID disponibilidad],A121)&gt;1,"ID duplicado",IF(COUNTIF(tblDisponibilidad[Clave control],K121)&gt;1,"Registro duplicado",IF(C121="ID no encontrado","Técnico inexistente","Completa")))))</f>
        <v/>
      </c>
    </row>
    <row r="122">
      <c r="A122" s="12" t="n"/>
      <c r="B122" s="12" t="n"/>
      <c r="C122" s="15">
        <f>IF(B122="","",IFERROR(INDEX(tblEquipo[Nombre profesional],MATCH(B122,tblEquipo[ID técnico],0)),"ID no encontrado"))</f>
        <v/>
      </c>
      <c r="D122" s="25" t="n"/>
      <c r="E122" s="12" t="n"/>
      <c r="F122" s="12" t="n"/>
      <c r="G122" s="26" t="n"/>
      <c r="H122" s="26" t="n"/>
      <c r="I122" s="12" t="n"/>
      <c r="J122" s="12" t="n"/>
      <c r="K122" s="15">
        <f>IF(OR(B122="",D122="",E122=""),"",B122&amp;"|"&amp;TEXT(D122,"yyyymmdd")&amp;"|"&amp;E122)</f>
        <v/>
      </c>
      <c r="L122" s="15">
        <f>IF(A122="","",IF(COUNTA(B122,D122,E122,F122)&lt;4,"Incompleta",IF(COUNTIF(tblDisponibilidad[ID disponibilidad],A122)&gt;1,"ID duplicado",IF(COUNTIF(tblDisponibilidad[Clave control],K122)&gt;1,"Registro duplicado",IF(C122="ID no encontrado","Técnico inexistente","Completa")))))</f>
        <v/>
      </c>
    </row>
    <row r="123">
      <c r="A123" s="12" t="n"/>
      <c r="B123" s="12" t="n"/>
      <c r="C123" s="15">
        <f>IF(B123="","",IFERROR(INDEX(tblEquipo[Nombre profesional],MATCH(B123,tblEquipo[ID técnico],0)),"ID no encontrado"))</f>
        <v/>
      </c>
      <c r="D123" s="25" t="n"/>
      <c r="E123" s="12" t="n"/>
      <c r="F123" s="12" t="n"/>
      <c r="G123" s="26" t="n"/>
      <c r="H123" s="26" t="n"/>
      <c r="I123" s="12" t="n"/>
      <c r="J123" s="12" t="n"/>
      <c r="K123" s="15">
        <f>IF(OR(B123="",D123="",E123=""),"",B123&amp;"|"&amp;TEXT(D123,"yyyymmdd")&amp;"|"&amp;E123)</f>
        <v/>
      </c>
      <c r="L123" s="15">
        <f>IF(A123="","",IF(COUNTA(B123,D123,E123,F123)&lt;4,"Incompleta",IF(COUNTIF(tblDisponibilidad[ID disponibilidad],A123)&gt;1,"ID duplicado",IF(COUNTIF(tblDisponibilidad[Clave control],K123)&gt;1,"Registro duplicado",IF(C123="ID no encontrado","Técnico inexistente","Completa")))))</f>
        <v/>
      </c>
    </row>
    <row r="124">
      <c r="A124" s="12" t="n"/>
      <c r="B124" s="12" t="n"/>
      <c r="C124" s="15">
        <f>IF(B124="","",IFERROR(INDEX(tblEquipo[Nombre profesional],MATCH(B124,tblEquipo[ID técnico],0)),"ID no encontrado"))</f>
        <v/>
      </c>
      <c r="D124" s="25" t="n"/>
      <c r="E124" s="12" t="n"/>
      <c r="F124" s="12" t="n"/>
      <c r="G124" s="26" t="n"/>
      <c r="H124" s="26" t="n"/>
      <c r="I124" s="12" t="n"/>
      <c r="J124" s="12" t="n"/>
      <c r="K124" s="15">
        <f>IF(OR(B124="",D124="",E124=""),"",B124&amp;"|"&amp;TEXT(D124,"yyyymmdd")&amp;"|"&amp;E124)</f>
        <v/>
      </c>
      <c r="L124" s="15">
        <f>IF(A124="","",IF(COUNTA(B124,D124,E124,F124)&lt;4,"Incompleta",IF(COUNTIF(tblDisponibilidad[ID disponibilidad],A124)&gt;1,"ID duplicado",IF(COUNTIF(tblDisponibilidad[Clave control],K124)&gt;1,"Registro duplicado",IF(C124="ID no encontrado","Técnico inexistente","Completa")))))</f>
        <v/>
      </c>
    </row>
    <row r="125">
      <c r="A125" s="12" t="n"/>
      <c r="B125" s="12" t="n"/>
      <c r="C125" s="15">
        <f>IF(B125="","",IFERROR(INDEX(tblEquipo[Nombre profesional],MATCH(B125,tblEquipo[ID técnico],0)),"ID no encontrado"))</f>
        <v/>
      </c>
      <c r="D125" s="25" t="n"/>
      <c r="E125" s="12" t="n"/>
      <c r="F125" s="12" t="n"/>
      <c r="G125" s="26" t="n"/>
      <c r="H125" s="26" t="n"/>
      <c r="I125" s="12" t="n"/>
      <c r="J125" s="12" t="n"/>
      <c r="K125" s="15">
        <f>IF(OR(B125="",D125="",E125=""),"",B125&amp;"|"&amp;TEXT(D125,"yyyymmdd")&amp;"|"&amp;E125)</f>
        <v/>
      </c>
      <c r="L125" s="15">
        <f>IF(A125="","",IF(COUNTA(B125,D125,E125,F125)&lt;4,"Incompleta",IF(COUNTIF(tblDisponibilidad[ID disponibilidad],A125)&gt;1,"ID duplicado",IF(COUNTIF(tblDisponibilidad[Clave control],K125)&gt;1,"Registro duplicado",IF(C125="ID no encontrado","Técnico inexistente","Completa")))))</f>
        <v/>
      </c>
    </row>
    <row r="126">
      <c r="A126" s="12" t="n"/>
      <c r="B126" s="12" t="n"/>
      <c r="C126" s="15">
        <f>IF(B126="","",IFERROR(INDEX(tblEquipo[Nombre profesional],MATCH(B126,tblEquipo[ID técnico],0)),"ID no encontrado"))</f>
        <v/>
      </c>
      <c r="D126" s="25" t="n"/>
      <c r="E126" s="12" t="n"/>
      <c r="F126" s="12" t="n"/>
      <c r="G126" s="26" t="n"/>
      <c r="H126" s="26" t="n"/>
      <c r="I126" s="12" t="n"/>
      <c r="J126" s="12" t="n"/>
      <c r="K126" s="15">
        <f>IF(OR(B126="",D126="",E126=""),"",B126&amp;"|"&amp;TEXT(D126,"yyyymmdd")&amp;"|"&amp;E126)</f>
        <v/>
      </c>
      <c r="L126" s="15">
        <f>IF(A126="","",IF(COUNTA(B126,D126,E126,F126)&lt;4,"Incompleta",IF(COUNTIF(tblDisponibilidad[ID disponibilidad],A126)&gt;1,"ID duplicado",IF(COUNTIF(tblDisponibilidad[Clave control],K126)&gt;1,"Registro duplicado",IF(C126="ID no encontrado","Técnico inexistente","Completa")))))</f>
        <v/>
      </c>
    </row>
    <row r="127">
      <c r="A127" s="12" t="n"/>
      <c r="B127" s="12" t="n"/>
      <c r="C127" s="15">
        <f>IF(B127="","",IFERROR(INDEX(tblEquipo[Nombre profesional],MATCH(B127,tblEquipo[ID técnico],0)),"ID no encontrado"))</f>
        <v/>
      </c>
      <c r="D127" s="25" t="n"/>
      <c r="E127" s="12" t="n"/>
      <c r="F127" s="12" t="n"/>
      <c r="G127" s="26" t="n"/>
      <c r="H127" s="26" t="n"/>
      <c r="I127" s="12" t="n"/>
      <c r="J127" s="12" t="n"/>
      <c r="K127" s="15">
        <f>IF(OR(B127="",D127="",E127=""),"",B127&amp;"|"&amp;TEXT(D127,"yyyymmdd")&amp;"|"&amp;E127)</f>
        <v/>
      </c>
      <c r="L127" s="15">
        <f>IF(A127="","",IF(COUNTA(B127,D127,E127,F127)&lt;4,"Incompleta",IF(COUNTIF(tblDisponibilidad[ID disponibilidad],A127)&gt;1,"ID duplicado",IF(COUNTIF(tblDisponibilidad[Clave control],K127)&gt;1,"Registro duplicado",IF(C127="ID no encontrado","Técnico inexistente","Completa")))))</f>
        <v/>
      </c>
    </row>
    <row r="128">
      <c r="A128" s="12" t="n"/>
      <c r="B128" s="12" t="n"/>
      <c r="C128" s="15">
        <f>IF(B128="","",IFERROR(INDEX(tblEquipo[Nombre profesional],MATCH(B128,tblEquipo[ID técnico],0)),"ID no encontrado"))</f>
        <v/>
      </c>
      <c r="D128" s="25" t="n"/>
      <c r="E128" s="12" t="n"/>
      <c r="F128" s="12" t="n"/>
      <c r="G128" s="26" t="n"/>
      <c r="H128" s="26" t="n"/>
      <c r="I128" s="12" t="n"/>
      <c r="J128" s="12" t="n"/>
      <c r="K128" s="15">
        <f>IF(OR(B128="",D128="",E128=""),"",B128&amp;"|"&amp;TEXT(D128,"yyyymmdd")&amp;"|"&amp;E128)</f>
        <v/>
      </c>
      <c r="L128" s="15">
        <f>IF(A128="","",IF(COUNTA(B128,D128,E128,F128)&lt;4,"Incompleta",IF(COUNTIF(tblDisponibilidad[ID disponibilidad],A128)&gt;1,"ID duplicado",IF(COUNTIF(tblDisponibilidad[Clave control],K128)&gt;1,"Registro duplicado",IF(C128="ID no encontrado","Técnico inexistente","Completa")))))</f>
        <v/>
      </c>
    </row>
    <row r="129">
      <c r="A129" s="12" t="n"/>
      <c r="B129" s="12" t="n"/>
      <c r="C129" s="15">
        <f>IF(B129="","",IFERROR(INDEX(tblEquipo[Nombre profesional],MATCH(B129,tblEquipo[ID técnico],0)),"ID no encontrado"))</f>
        <v/>
      </c>
      <c r="D129" s="25" t="n"/>
      <c r="E129" s="12" t="n"/>
      <c r="F129" s="12" t="n"/>
      <c r="G129" s="26" t="n"/>
      <c r="H129" s="26" t="n"/>
      <c r="I129" s="12" t="n"/>
      <c r="J129" s="12" t="n"/>
      <c r="K129" s="15">
        <f>IF(OR(B129="",D129="",E129=""),"",B129&amp;"|"&amp;TEXT(D129,"yyyymmdd")&amp;"|"&amp;E129)</f>
        <v/>
      </c>
      <c r="L129" s="15">
        <f>IF(A129="","",IF(COUNTA(B129,D129,E129,F129)&lt;4,"Incompleta",IF(COUNTIF(tblDisponibilidad[ID disponibilidad],A129)&gt;1,"ID duplicado",IF(COUNTIF(tblDisponibilidad[Clave control],K129)&gt;1,"Registro duplicado",IF(C129="ID no encontrado","Técnico inexistente","Completa")))))</f>
        <v/>
      </c>
    </row>
    <row r="130">
      <c r="A130" s="12" t="n"/>
      <c r="B130" s="12" t="n"/>
      <c r="C130" s="15">
        <f>IF(B130="","",IFERROR(INDEX(tblEquipo[Nombre profesional],MATCH(B130,tblEquipo[ID técnico],0)),"ID no encontrado"))</f>
        <v/>
      </c>
      <c r="D130" s="25" t="n"/>
      <c r="E130" s="12" t="n"/>
      <c r="F130" s="12" t="n"/>
      <c r="G130" s="26" t="n"/>
      <c r="H130" s="26" t="n"/>
      <c r="I130" s="12" t="n"/>
      <c r="J130" s="12" t="n"/>
      <c r="K130" s="15">
        <f>IF(OR(B130="",D130="",E130=""),"",B130&amp;"|"&amp;TEXT(D130,"yyyymmdd")&amp;"|"&amp;E130)</f>
        <v/>
      </c>
      <c r="L130" s="15">
        <f>IF(A130="","",IF(COUNTA(B130,D130,E130,F130)&lt;4,"Incompleta",IF(COUNTIF(tblDisponibilidad[ID disponibilidad],A130)&gt;1,"ID duplicado",IF(COUNTIF(tblDisponibilidad[Clave control],K130)&gt;1,"Registro duplicado",IF(C130="ID no encontrado","Técnico inexistente","Completa")))))</f>
        <v/>
      </c>
    </row>
    <row r="131">
      <c r="A131" s="12" t="n"/>
      <c r="B131" s="12" t="n"/>
      <c r="C131" s="15">
        <f>IF(B131="","",IFERROR(INDEX(tblEquipo[Nombre profesional],MATCH(B131,tblEquipo[ID técnico],0)),"ID no encontrado"))</f>
        <v/>
      </c>
      <c r="D131" s="25" t="n"/>
      <c r="E131" s="12" t="n"/>
      <c r="F131" s="12" t="n"/>
      <c r="G131" s="26" t="n"/>
      <c r="H131" s="26" t="n"/>
      <c r="I131" s="12" t="n"/>
      <c r="J131" s="12" t="n"/>
      <c r="K131" s="15">
        <f>IF(OR(B131="",D131="",E131=""),"",B131&amp;"|"&amp;TEXT(D131,"yyyymmdd")&amp;"|"&amp;E131)</f>
        <v/>
      </c>
      <c r="L131" s="15">
        <f>IF(A131="","",IF(COUNTA(B131,D131,E131,F131)&lt;4,"Incompleta",IF(COUNTIF(tblDisponibilidad[ID disponibilidad],A131)&gt;1,"ID duplicado",IF(COUNTIF(tblDisponibilidad[Clave control],K131)&gt;1,"Registro duplicado",IF(C131="ID no encontrado","Técnico inexistente","Completa")))))</f>
        <v/>
      </c>
    </row>
    <row r="132">
      <c r="A132" s="12" t="n"/>
      <c r="B132" s="12" t="n"/>
      <c r="C132" s="15">
        <f>IF(B132="","",IFERROR(INDEX(tblEquipo[Nombre profesional],MATCH(B132,tblEquipo[ID técnico],0)),"ID no encontrado"))</f>
        <v/>
      </c>
      <c r="D132" s="25" t="n"/>
      <c r="E132" s="12" t="n"/>
      <c r="F132" s="12" t="n"/>
      <c r="G132" s="26" t="n"/>
      <c r="H132" s="26" t="n"/>
      <c r="I132" s="12" t="n"/>
      <c r="J132" s="12" t="n"/>
      <c r="K132" s="15">
        <f>IF(OR(B132="",D132="",E132=""),"",B132&amp;"|"&amp;TEXT(D132,"yyyymmdd")&amp;"|"&amp;E132)</f>
        <v/>
      </c>
      <c r="L132" s="15">
        <f>IF(A132="","",IF(COUNTA(B132,D132,E132,F132)&lt;4,"Incompleta",IF(COUNTIF(tblDisponibilidad[ID disponibilidad],A132)&gt;1,"ID duplicado",IF(COUNTIF(tblDisponibilidad[Clave control],K132)&gt;1,"Registro duplicado",IF(C132="ID no encontrado","Técnico inexistente","Completa")))))</f>
        <v/>
      </c>
    </row>
    <row r="133">
      <c r="A133" s="12" t="n"/>
      <c r="B133" s="12" t="n"/>
      <c r="C133" s="15">
        <f>IF(B133="","",IFERROR(INDEX(tblEquipo[Nombre profesional],MATCH(B133,tblEquipo[ID técnico],0)),"ID no encontrado"))</f>
        <v/>
      </c>
      <c r="D133" s="25" t="n"/>
      <c r="E133" s="12" t="n"/>
      <c r="F133" s="12" t="n"/>
      <c r="G133" s="26" t="n"/>
      <c r="H133" s="26" t="n"/>
      <c r="I133" s="12" t="n"/>
      <c r="J133" s="12" t="n"/>
      <c r="K133" s="15">
        <f>IF(OR(B133="",D133="",E133=""),"",B133&amp;"|"&amp;TEXT(D133,"yyyymmdd")&amp;"|"&amp;E133)</f>
        <v/>
      </c>
      <c r="L133" s="15">
        <f>IF(A133="","",IF(COUNTA(B133,D133,E133,F133)&lt;4,"Incompleta",IF(COUNTIF(tblDisponibilidad[ID disponibilidad],A133)&gt;1,"ID duplicado",IF(COUNTIF(tblDisponibilidad[Clave control],K133)&gt;1,"Registro duplicado",IF(C133="ID no encontrado","Técnico inexistente","Completa")))))</f>
        <v/>
      </c>
    </row>
    <row r="134">
      <c r="A134" s="12" t="n"/>
      <c r="B134" s="12" t="n"/>
      <c r="C134" s="15">
        <f>IF(B134="","",IFERROR(INDEX(tblEquipo[Nombre profesional],MATCH(B134,tblEquipo[ID técnico],0)),"ID no encontrado"))</f>
        <v/>
      </c>
      <c r="D134" s="25" t="n"/>
      <c r="E134" s="12" t="n"/>
      <c r="F134" s="12" t="n"/>
      <c r="G134" s="26" t="n"/>
      <c r="H134" s="26" t="n"/>
      <c r="I134" s="12" t="n"/>
      <c r="J134" s="12" t="n"/>
      <c r="K134" s="15">
        <f>IF(OR(B134="",D134="",E134=""),"",B134&amp;"|"&amp;TEXT(D134,"yyyymmdd")&amp;"|"&amp;E134)</f>
        <v/>
      </c>
      <c r="L134" s="15">
        <f>IF(A134="","",IF(COUNTA(B134,D134,E134,F134)&lt;4,"Incompleta",IF(COUNTIF(tblDisponibilidad[ID disponibilidad],A134)&gt;1,"ID duplicado",IF(COUNTIF(tblDisponibilidad[Clave control],K134)&gt;1,"Registro duplicado",IF(C134="ID no encontrado","Técnico inexistente","Completa")))))</f>
        <v/>
      </c>
    </row>
    <row r="135">
      <c r="A135" s="12" t="n"/>
      <c r="B135" s="12" t="n"/>
      <c r="C135" s="15">
        <f>IF(B135="","",IFERROR(INDEX(tblEquipo[Nombre profesional],MATCH(B135,tblEquipo[ID técnico],0)),"ID no encontrado"))</f>
        <v/>
      </c>
      <c r="D135" s="25" t="n"/>
      <c r="E135" s="12" t="n"/>
      <c r="F135" s="12" t="n"/>
      <c r="G135" s="26" t="n"/>
      <c r="H135" s="26" t="n"/>
      <c r="I135" s="12" t="n"/>
      <c r="J135" s="12" t="n"/>
      <c r="K135" s="15">
        <f>IF(OR(B135="",D135="",E135=""),"",B135&amp;"|"&amp;TEXT(D135,"yyyymmdd")&amp;"|"&amp;E135)</f>
        <v/>
      </c>
      <c r="L135" s="15">
        <f>IF(A135="","",IF(COUNTA(B135,D135,E135,F135)&lt;4,"Incompleta",IF(COUNTIF(tblDisponibilidad[ID disponibilidad],A135)&gt;1,"ID duplicado",IF(COUNTIF(tblDisponibilidad[Clave control],K135)&gt;1,"Registro duplicado",IF(C135="ID no encontrado","Técnico inexistente","Completa")))))</f>
        <v/>
      </c>
    </row>
    <row r="136">
      <c r="A136" s="12" t="n"/>
      <c r="B136" s="12" t="n"/>
      <c r="C136" s="15">
        <f>IF(B136="","",IFERROR(INDEX(tblEquipo[Nombre profesional],MATCH(B136,tblEquipo[ID técnico],0)),"ID no encontrado"))</f>
        <v/>
      </c>
      <c r="D136" s="25" t="n"/>
      <c r="E136" s="12" t="n"/>
      <c r="F136" s="12" t="n"/>
      <c r="G136" s="26" t="n"/>
      <c r="H136" s="26" t="n"/>
      <c r="I136" s="12" t="n"/>
      <c r="J136" s="12" t="n"/>
      <c r="K136" s="15">
        <f>IF(OR(B136="",D136="",E136=""),"",B136&amp;"|"&amp;TEXT(D136,"yyyymmdd")&amp;"|"&amp;E136)</f>
        <v/>
      </c>
      <c r="L136" s="15">
        <f>IF(A136="","",IF(COUNTA(B136,D136,E136,F136)&lt;4,"Incompleta",IF(COUNTIF(tblDisponibilidad[ID disponibilidad],A136)&gt;1,"ID duplicado",IF(COUNTIF(tblDisponibilidad[Clave control],K136)&gt;1,"Registro duplicado",IF(C136="ID no encontrado","Técnico inexistente","Completa")))))</f>
        <v/>
      </c>
    </row>
    <row r="137">
      <c r="A137" s="12" t="n"/>
      <c r="B137" s="12" t="n"/>
      <c r="C137" s="15">
        <f>IF(B137="","",IFERROR(INDEX(tblEquipo[Nombre profesional],MATCH(B137,tblEquipo[ID técnico],0)),"ID no encontrado"))</f>
        <v/>
      </c>
      <c r="D137" s="25" t="n"/>
      <c r="E137" s="12" t="n"/>
      <c r="F137" s="12" t="n"/>
      <c r="G137" s="26" t="n"/>
      <c r="H137" s="26" t="n"/>
      <c r="I137" s="12" t="n"/>
      <c r="J137" s="12" t="n"/>
      <c r="K137" s="15">
        <f>IF(OR(B137="",D137="",E137=""),"",B137&amp;"|"&amp;TEXT(D137,"yyyymmdd")&amp;"|"&amp;E137)</f>
        <v/>
      </c>
      <c r="L137" s="15">
        <f>IF(A137="","",IF(COUNTA(B137,D137,E137,F137)&lt;4,"Incompleta",IF(COUNTIF(tblDisponibilidad[ID disponibilidad],A137)&gt;1,"ID duplicado",IF(COUNTIF(tblDisponibilidad[Clave control],K137)&gt;1,"Registro duplicado",IF(C137="ID no encontrado","Técnico inexistente","Completa")))))</f>
        <v/>
      </c>
    </row>
    <row r="138">
      <c r="A138" s="12" t="n"/>
      <c r="B138" s="12" t="n"/>
      <c r="C138" s="15">
        <f>IF(B138="","",IFERROR(INDEX(tblEquipo[Nombre profesional],MATCH(B138,tblEquipo[ID técnico],0)),"ID no encontrado"))</f>
        <v/>
      </c>
      <c r="D138" s="25" t="n"/>
      <c r="E138" s="12" t="n"/>
      <c r="F138" s="12" t="n"/>
      <c r="G138" s="26" t="n"/>
      <c r="H138" s="26" t="n"/>
      <c r="I138" s="12" t="n"/>
      <c r="J138" s="12" t="n"/>
      <c r="K138" s="15">
        <f>IF(OR(B138="",D138="",E138=""),"",B138&amp;"|"&amp;TEXT(D138,"yyyymmdd")&amp;"|"&amp;E138)</f>
        <v/>
      </c>
      <c r="L138" s="15">
        <f>IF(A138="","",IF(COUNTA(B138,D138,E138,F138)&lt;4,"Incompleta",IF(COUNTIF(tblDisponibilidad[ID disponibilidad],A138)&gt;1,"ID duplicado",IF(COUNTIF(tblDisponibilidad[Clave control],K138)&gt;1,"Registro duplicado",IF(C138="ID no encontrado","Técnico inexistente","Completa")))))</f>
        <v/>
      </c>
    </row>
    <row r="139">
      <c r="A139" s="12" t="n"/>
      <c r="B139" s="12" t="n"/>
      <c r="C139" s="15">
        <f>IF(B139="","",IFERROR(INDEX(tblEquipo[Nombre profesional],MATCH(B139,tblEquipo[ID técnico],0)),"ID no encontrado"))</f>
        <v/>
      </c>
      <c r="D139" s="25" t="n"/>
      <c r="E139" s="12" t="n"/>
      <c r="F139" s="12" t="n"/>
      <c r="G139" s="26" t="n"/>
      <c r="H139" s="26" t="n"/>
      <c r="I139" s="12" t="n"/>
      <c r="J139" s="12" t="n"/>
      <c r="K139" s="15">
        <f>IF(OR(B139="",D139="",E139=""),"",B139&amp;"|"&amp;TEXT(D139,"yyyymmdd")&amp;"|"&amp;E139)</f>
        <v/>
      </c>
      <c r="L139" s="15">
        <f>IF(A139="","",IF(COUNTA(B139,D139,E139,F139)&lt;4,"Incompleta",IF(COUNTIF(tblDisponibilidad[ID disponibilidad],A139)&gt;1,"ID duplicado",IF(COUNTIF(tblDisponibilidad[Clave control],K139)&gt;1,"Registro duplicado",IF(C139="ID no encontrado","Técnico inexistente","Completa")))))</f>
        <v/>
      </c>
    </row>
    <row r="140">
      <c r="A140" s="12" t="n"/>
      <c r="B140" s="12" t="n"/>
      <c r="C140" s="15">
        <f>IF(B140="","",IFERROR(INDEX(tblEquipo[Nombre profesional],MATCH(B140,tblEquipo[ID técnico],0)),"ID no encontrado"))</f>
        <v/>
      </c>
      <c r="D140" s="25" t="n"/>
      <c r="E140" s="12" t="n"/>
      <c r="F140" s="12" t="n"/>
      <c r="G140" s="26" t="n"/>
      <c r="H140" s="26" t="n"/>
      <c r="I140" s="12" t="n"/>
      <c r="J140" s="12" t="n"/>
      <c r="K140" s="15">
        <f>IF(OR(B140="",D140="",E140=""),"",B140&amp;"|"&amp;TEXT(D140,"yyyymmdd")&amp;"|"&amp;E140)</f>
        <v/>
      </c>
      <c r="L140" s="15">
        <f>IF(A140="","",IF(COUNTA(B140,D140,E140,F140)&lt;4,"Incompleta",IF(COUNTIF(tblDisponibilidad[ID disponibilidad],A140)&gt;1,"ID duplicado",IF(COUNTIF(tblDisponibilidad[Clave control],K140)&gt;1,"Registro duplicado",IF(C140="ID no encontrado","Técnico inexistente","Completa")))))</f>
        <v/>
      </c>
    </row>
    <row r="141">
      <c r="A141" s="12" t="n"/>
      <c r="B141" s="12" t="n"/>
      <c r="C141" s="15">
        <f>IF(B141="","",IFERROR(INDEX(tblEquipo[Nombre profesional],MATCH(B141,tblEquipo[ID técnico],0)),"ID no encontrado"))</f>
        <v/>
      </c>
      <c r="D141" s="25" t="n"/>
      <c r="E141" s="12" t="n"/>
      <c r="F141" s="12" t="n"/>
      <c r="G141" s="26" t="n"/>
      <c r="H141" s="26" t="n"/>
      <c r="I141" s="12" t="n"/>
      <c r="J141" s="12" t="n"/>
      <c r="K141" s="15">
        <f>IF(OR(B141="",D141="",E141=""),"",B141&amp;"|"&amp;TEXT(D141,"yyyymmdd")&amp;"|"&amp;E141)</f>
        <v/>
      </c>
      <c r="L141" s="15">
        <f>IF(A141="","",IF(COUNTA(B141,D141,E141,F141)&lt;4,"Incompleta",IF(COUNTIF(tblDisponibilidad[ID disponibilidad],A141)&gt;1,"ID duplicado",IF(COUNTIF(tblDisponibilidad[Clave control],K141)&gt;1,"Registro duplicado",IF(C141="ID no encontrado","Técnico inexistente","Completa")))))</f>
        <v/>
      </c>
    </row>
    <row r="142">
      <c r="A142" s="12" t="n"/>
      <c r="B142" s="12" t="n"/>
      <c r="C142" s="15">
        <f>IF(B142="","",IFERROR(INDEX(tblEquipo[Nombre profesional],MATCH(B142,tblEquipo[ID técnico],0)),"ID no encontrado"))</f>
        <v/>
      </c>
      <c r="D142" s="25" t="n"/>
      <c r="E142" s="12" t="n"/>
      <c r="F142" s="12" t="n"/>
      <c r="G142" s="26" t="n"/>
      <c r="H142" s="26" t="n"/>
      <c r="I142" s="12" t="n"/>
      <c r="J142" s="12" t="n"/>
      <c r="K142" s="15">
        <f>IF(OR(B142="",D142="",E142=""),"",B142&amp;"|"&amp;TEXT(D142,"yyyymmdd")&amp;"|"&amp;E142)</f>
        <v/>
      </c>
      <c r="L142" s="15">
        <f>IF(A142="","",IF(COUNTA(B142,D142,E142,F142)&lt;4,"Incompleta",IF(COUNTIF(tblDisponibilidad[ID disponibilidad],A142)&gt;1,"ID duplicado",IF(COUNTIF(tblDisponibilidad[Clave control],K142)&gt;1,"Registro duplicado",IF(C142="ID no encontrado","Técnico inexistente","Completa")))))</f>
        <v/>
      </c>
    </row>
    <row r="143">
      <c r="A143" s="12" t="n"/>
      <c r="B143" s="12" t="n"/>
      <c r="C143" s="15">
        <f>IF(B143="","",IFERROR(INDEX(tblEquipo[Nombre profesional],MATCH(B143,tblEquipo[ID técnico],0)),"ID no encontrado"))</f>
        <v/>
      </c>
      <c r="D143" s="25" t="n"/>
      <c r="E143" s="12" t="n"/>
      <c r="F143" s="12" t="n"/>
      <c r="G143" s="26" t="n"/>
      <c r="H143" s="26" t="n"/>
      <c r="I143" s="12" t="n"/>
      <c r="J143" s="12" t="n"/>
      <c r="K143" s="15">
        <f>IF(OR(B143="",D143="",E143=""),"",B143&amp;"|"&amp;TEXT(D143,"yyyymmdd")&amp;"|"&amp;E143)</f>
        <v/>
      </c>
      <c r="L143" s="15">
        <f>IF(A143="","",IF(COUNTA(B143,D143,E143,F143)&lt;4,"Incompleta",IF(COUNTIF(tblDisponibilidad[ID disponibilidad],A143)&gt;1,"ID duplicado",IF(COUNTIF(tblDisponibilidad[Clave control],K143)&gt;1,"Registro duplicado",IF(C143="ID no encontrado","Técnico inexistente","Completa")))))</f>
        <v/>
      </c>
    </row>
    <row r="144">
      <c r="A144" s="12" t="n"/>
      <c r="B144" s="12" t="n"/>
      <c r="C144" s="15">
        <f>IF(B144="","",IFERROR(INDEX(tblEquipo[Nombre profesional],MATCH(B144,tblEquipo[ID técnico],0)),"ID no encontrado"))</f>
        <v/>
      </c>
      <c r="D144" s="25" t="n"/>
      <c r="E144" s="12" t="n"/>
      <c r="F144" s="12" t="n"/>
      <c r="G144" s="26" t="n"/>
      <c r="H144" s="26" t="n"/>
      <c r="I144" s="12" t="n"/>
      <c r="J144" s="12" t="n"/>
      <c r="K144" s="15">
        <f>IF(OR(B144="",D144="",E144=""),"",B144&amp;"|"&amp;TEXT(D144,"yyyymmdd")&amp;"|"&amp;E144)</f>
        <v/>
      </c>
      <c r="L144" s="15">
        <f>IF(A144="","",IF(COUNTA(B144,D144,E144,F144)&lt;4,"Incompleta",IF(COUNTIF(tblDisponibilidad[ID disponibilidad],A144)&gt;1,"ID duplicado",IF(COUNTIF(tblDisponibilidad[Clave control],K144)&gt;1,"Registro duplicado",IF(C144="ID no encontrado","Técnico inexistente","Completa")))))</f>
        <v/>
      </c>
    </row>
    <row r="145">
      <c r="A145" s="12" t="n"/>
      <c r="B145" s="12" t="n"/>
      <c r="C145" s="15">
        <f>IF(B145="","",IFERROR(INDEX(tblEquipo[Nombre profesional],MATCH(B145,tblEquipo[ID técnico],0)),"ID no encontrado"))</f>
        <v/>
      </c>
      <c r="D145" s="25" t="n"/>
      <c r="E145" s="12" t="n"/>
      <c r="F145" s="12" t="n"/>
      <c r="G145" s="26" t="n"/>
      <c r="H145" s="26" t="n"/>
      <c r="I145" s="12" t="n"/>
      <c r="J145" s="12" t="n"/>
      <c r="K145" s="15">
        <f>IF(OR(B145="",D145="",E145=""),"",B145&amp;"|"&amp;TEXT(D145,"yyyymmdd")&amp;"|"&amp;E145)</f>
        <v/>
      </c>
      <c r="L145" s="15">
        <f>IF(A145="","",IF(COUNTA(B145,D145,E145,F145)&lt;4,"Incompleta",IF(COUNTIF(tblDisponibilidad[ID disponibilidad],A145)&gt;1,"ID duplicado",IF(COUNTIF(tblDisponibilidad[Clave control],K145)&gt;1,"Registro duplicado",IF(C145="ID no encontrado","Técnico inexistente","Completa")))))</f>
        <v/>
      </c>
    </row>
    <row r="146">
      <c r="A146" s="12" t="n"/>
      <c r="B146" s="12" t="n"/>
      <c r="C146" s="15">
        <f>IF(B146="","",IFERROR(INDEX(tblEquipo[Nombre profesional],MATCH(B146,tblEquipo[ID técnico],0)),"ID no encontrado"))</f>
        <v/>
      </c>
      <c r="D146" s="25" t="n"/>
      <c r="E146" s="12" t="n"/>
      <c r="F146" s="12" t="n"/>
      <c r="G146" s="26" t="n"/>
      <c r="H146" s="26" t="n"/>
      <c r="I146" s="12" t="n"/>
      <c r="J146" s="12" t="n"/>
      <c r="K146" s="15">
        <f>IF(OR(B146="",D146="",E146=""),"",B146&amp;"|"&amp;TEXT(D146,"yyyymmdd")&amp;"|"&amp;E146)</f>
        <v/>
      </c>
      <c r="L146" s="15">
        <f>IF(A146="","",IF(COUNTA(B146,D146,E146,F146)&lt;4,"Incompleta",IF(COUNTIF(tblDisponibilidad[ID disponibilidad],A146)&gt;1,"ID duplicado",IF(COUNTIF(tblDisponibilidad[Clave control],K146)&gt;1,"Registro duplicado",IF(C146="ID no encontrado","Técnico inexistente","Completa")))))</f>
        <v/>
      </c>
    </row>
    <row r="147">
      <c r="A147" s="12" t="n"/>
      <c r="B147" s="12" t="n"/>
      <c r="C147" s="15">
        <f>IF(B147="","",IFERROR(INDEX(tblEquipo[Nombre profesional],MATCH(B147,tblEquipo[ID técnico],0)),"ID no encontrado"))</f>
        <v/>
      </c>
      <c r="D147" s="25" t="n"/>
      <c r="E147" s="12" t="n"/>
      <c r="F147" s="12" t="n"/>
      <c r="G147" s="26" t="n"/>
      <c r="H147" s="26" t="n"/>
      <c r="I147" s="12" t="n"/>
      <c r="J147" s="12" t="n"/>
      <c r="K147" s="15">
        <f>IF(OR(B147="",D147="",E147=""),"",B147&amp;"|"&amp;TEXT(D147,"yyyymmdd")&amp;"|"&amp;E147)</f>
        <v/>
      </c>
      <c r="L147" s="15">
        <f>IF(A147="","",IF(COUNTA(B147,D147,E147,F147)&lt;4,"Incompleta",IF(COUNTIF(tblDisponibilidad[ID disponibilidad],A147)&gt;1,"ID duplicado",IF(COUNTIF(tblDisponibilidad[Clave control],K147)&gt;1,"Registro duplicado",IF(C147="ID no encontrado","Técnico inexistente","Completa")))))</f>
        <v/>
      </c>
    </row>
    <row r="148">
      <c r="A148" s="12" t="n"/>
      <c r="B148" s="12" t="n"/>
      <c r="C148" s="15">
        <f>IF(B148="","",IFERROR(INDEX(tblEquipo[Nombre profesional],MATCH(B148,tblEquipo[ID técnico],0)),"ID no encontrado"))</f>
        <v/>
      </c>
      <c r="D148" s="25" t="n"/>
      <c r="E148" s="12" t="n"/>
      <c r="F148" s="12" t="n"/>
      <c r="G148" s="26" t="n"/>
      <c r="H148" s="26" t="n"/>
      <c r="I148" s="12" t="n"/>
      <c r="J148" s="12" t="n"/>
      <c r="K148" s="15">
        <f>IF(OR(B148="",D148="",E148=""),"",B148&amp;"|"&amp;TEXT(D148,"yyyymmdd")&amp;"|"&amp;E148)</f>
        <v/>
      </c>
      <c r="L148" s="15">
        <f>IF(A148="","",IF(COUNTA(B148,D148,E148,F148)&lt;4,"Incompleta",IF(COUNTIF(tblDisponibilidad[ID disponibilidad],A148)&gt;1,"ID duplicado",IF(COUNTIF(tblDisponibilidad[Clave control],K148)&gt;1,"Registro duplicado",IF(C148="ID no encontrado","Técnico inexistente","Completa")))))</f>
        <v/>
      </c>
    </row>
    <row r="149">
      <c r="A149" s="12" t="n"/>
      <c r="B149" s="12" t="n"/>
      <c r="C149" s="15">
        <f>IF(B149="","",IFERROR(INDEX(tblEquipo[Nombre profesional],MATCH(B149,tblEquipo[ID técnico],0)),"ID no encontrado"))</f>
        <v/>
      </c>
      <c r="D149" s="25" t="n"/>
      <c r="E149" s="12" t="n"/>
      <c r="F149" s="12" t="n"/>
      <c r="G149" s="26" t="n"/>
      <c r="H149" s="26" t="n"/>
      <c r="I149" s="12" t="n"/>
      <c r="J149" s="12" t="n"/>
      <c r="K149" s="15">
        <f>IF(OR(B149="",D149="",E149=""),"",B149&amp;"|"&amp;TEXT(D149,"yyyymmdd")&amp;"|"&amp;E149)</f>
        <v/>
      </c>
      <c r="L149" s="15">
        <f>IF(A149="","",IF(COUNTA(B149,D149,E149,F149)&lt;4,"Incompleta",IF(COUNTIF(tblDisponibilidad[ID disponibilidad],A149)&gt;1,"ID duplicado",IF(COUNTIF(tblDisponibilidad[Clave control],K149)&gt;1,"Registro duplicado",IF(C149="ID no encontrado","Técnico inexistente","Completa")))))</f>
        <v/>
      </c>
    </row>
    <row r="150">
      <c r="A150" s="12" t="n"/>
      <c r="B150" s="12" t="n"/>
      <c r="C150" s="15">
        <f>IF(B150="","",IFERROR(INDEX(tblEquipo[Nombre profesional],MATCH(B150,tblEquipo[ID técnico],0)),"ID no encontrado"))</f>
        <v/>
      </c>
      <c r="D150" s="25" t="n"/>
      <c r="E150" s="12" t="n"/>
      <c r="F150" s="12" t="n"/>
      <c r="G150" s="26" t="n"/>
      <c r="H150" s="26" t="n"/>
      <c r="I150" s="12" t="n"/>
      <c r="J150" s="12" t="n"/>
      <c r="K150" s="15">
        <f>IF(OR(B150="",D150="",E150=""),"",B150&amp;"|"&amp;TEXT(D150,"yyyymmdd")&amp;"|"&amp;E150)</f>
        <v/>
      </c>
      <c r="L150" s="15">
        <f>IF(A150="","",IF(COUNTA(B150,D150,E150,F150)&lt;4,"Incompleta",IF(COUNTIF(tblDisponibilidad[ID disponibilidad],A150)&gt;1,"ID duplicado",IF(COUNTIF(tblDisponibilidad[Clave control],K150)&gt;1,"Registro duplicado",IF(C150="ID no encontrado","Técnico inexistente","Completa")))))</f>
        <v/>
      </c>
    </row>
    <row r="151">
      <c r="A151" s="12" t="n"/>
      <c r="B151" s="12" t="n"/>
      <c r="C151" s="15">
        <f>IF(B151="","",IFERROR(INDEX(tblEquipo[Nombre profesional],MATCH(B151,tblEquipo[ID técnico],0)),"ID no encontrado"))</f>
        <v/>
      </c>
      <c r="D151" s="25" t="n"/>
      <c r="E151" s="12" t="n"/>
      <c r="F151" s="12" t="n"/>
      <c r="G151" s="26" t="n"/>
      <c r="H151" s="26" t="n"/>
      <c r="I151" s="12" t="n"/>
      <c r="J151" s="12" t="n"/>
      <c r="K151" s="15">
        <f>IF(OR(B151="",D151="",E151=""),"",B151&amp;"|"&amp;TEXT(D151,"yyyymmdd")&amp;"|"&amp;E151)</f>
        <v/>
      </c>
      <c r="L151" s="15">
        <f>IF(A151="","",IF(COUNTA(B151,D151,E151,F151)&lt;4,"Incompleta",IF(COUNTIF(tblDisponibilidad[ID disponibilidad],A151)&gt;1,"ID duplicado",IF(COUNTIF(tblDisponibilidad[Clave control],K151)&gt;1,"Registro duplicado",IF(C151="ID no encontrado","Técnico inexistente","Completa")))))</f>
        <v/>
      </c>
    </row>
    <row r="152">
      <c r="A152" s="12" t="n"/>
      <c r="B152" s="12" t="n"/>
      <c r="C152" s="15">
        <f>IF(B152="","",IFERROR(INDEX(tblEquipo[Nombre profesional],MATCH(B152,tblEquipo[ID técnico],0)),"ID no encontrado"))</f>
        <v/>
      </c>
      <c r="D152" s="25" t="n"/>
      <c r="E152" s="12" t="n"/>
      <c r="F152" s="12" t="n"/>
      <c r="G152" s="26" t="n"/>
      <c r="H152" s="26" t="n"/>
      <c r="I152" s="12" t="n"/>
      <c r="J152" s="12" t="n"/>
      <c r="K152" s="15">
        <f>IF(OR(B152="",D152="",E152=""),"",B152&amp;"|"&amp;TEXT(D152,"yyyymmdd")&amp;"|"&amp;E152)</f>
        <v/>
      </c>
      <c r="L152" s="15">
        <f>IF(A152="","",IF(COUNTA(B152,D152,E152,F152)&lt;4,"Incompleta",IF(COUNTIF(tblDisponibilidad[ID disponibilidad],A152)&gt;1,"ID duplicado",IF(COUNTIF(tblDisponibilidad[Clave control],K152)&gt;1,"Registro duplicado",IF(C152="ID no encontrado","Técnico inexistente","Completa")))))</f>
        <v/>
      </c>
    </row>
    <row r="153">
      <c r="A153" s="12" t="n"/>
      <c r="B153" s="12" t="n"/>
      <c r="C153" s="15">
        <f>IF(B153="","",IFERROR(INDEX(tblEquipo[Nombre profesional],MATCH(B153,tblEquipo[ID técnico],0)),"ID no encontrado"))</f>
        <v/>
      </c>
      <c r="D153" s="25" t="n"/>
      <c r="E153" s="12" t="n"/>
      <c r="F153" s="12" t="n"/>
      <c r="G153" s="26" t="n"/>
      <c r="H153" s="26" t="n"/>
      <c r="I153" s="12" t="n"/>
      <c r="J153" s="12" t="n"/>
      <c r="K153" s="15">
        <f>IF(OR(B153="",D153="",E153=""),"",B153&amp;"|"&amp;TEXT(D153,"yyyymmdd")&amp;"|"&amp;E153)</f>
        <v/>
      </c>
      <c r="L153" s="15">
        <f>IF(A153="","",IF(COUNTA(B153,D153,E153,F153)&lt;4,"Incompleta",IF(COUNTIF(tblDisponibilidad[ID disponibilidad],A153)&gt;1,"ID duplicado",IF(COUNTIF(tblDisponibilidad[Clave control],K153)&gt;1,"Registro duplicado",IF(C153="ID no encontrado","Técnico inexistente","Completa")))))</f>
        <v/>
      </c>
    </row>
    <row r="154">
      <c r="A154" s="12" t="n"/>
      <c r="B154" s="12" t="n"/>
      <c r="C154" s="15">
        <f>IF(B154="","",IFERROR(INDEX(tblEquipo[Nombre profesional],MATCH(B154,tblEquipo[ID técnico],0)),"ID no encontrado"))</f>
        <v/>
      </c>
      <c r="D154" s="25" t="n"/>
      <c r="E154" s="12" t="n"/>
      <c r="F154" s="12" t="n"/>
      <c r="G154" s="26" t="n"/>
      <c r="H154" s="26" t="n"/>
      <c r="I154" s="12" t="n"/>
      <c r="J154" s="12" t="n"/>
      <c r="K154" s="15">
        <f>IF(OR(B154="",D154="",E154=""),"",B154&amp;"|"&amp;TEXT(D154,"yyyymmdd")&amp;"|"&amp;E154)</f>
        <v/>
      </c>
      <c r="L154" s="15">
        <f>IF(A154="","",IF(COUNTA(B154,D154,E154,F154)&lt;4,"Incompleta",IF(COUNTIF(tblDisponibilidad[ID disponibilidad],A154)&gt;1,"ID duplicado",IF(COUNTIF(tblDisponibilidad[Clave control],K154)&gt;1,"Registro duplicado",IF(C154="ID no encontrado","Técnico inexistente","Completa")))))</f>
        <v/>
      </c>
    </row>
  </sheetData>
  <autoFilter ref="A4:L154"/>
  <mergeCells count="1">
    <mergeCell ref="A1:L1"/>
  </mergeCells>
  <conditionalFormatting sqref="A5:L154">
    <cfRule type="expression" priority="1" dxfId="2">
      <formula>AND($A5&lt;&gt;"",$F5="Disponible")</formula>
    </cfRule>
    <cfRule type="expression" priority="2" dxfId="3">
      <formula>AND($A5&lt;&gt;"",$F5="Pendiente")</formula>
    </cfRule>
    <cfRule type="expression" priority="3" dxfId="6">
      <formula>AND($A5&lt;&gt;"",$F5="No disponible")</formula>
    </cfRule>
  </conditionalFormatting>
  <dataValidations count="6">
    <dataValidation sqref="A5:A154" showDropDown="0" showInputMessage="1" showErrorMessage="1" allowBlank="0" errorTitle="Valor no válido" error="Use un identificador único, por ejemplo DIS-011." promptTitle="Entrada válida" prompt="Use un identificador único, por ejemplo DIS-011." type="textLength">
      <formula1>20</formula1>
    </dataValidation>
    <dataValidation sqref="B5:B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=INDIRECT("'Equipo'!$A$5:$A$154")</formula1>
    </dataValidation>
    <dataValidation sqref="D5:D154" showDropDown="0" showInputMessage="1" showErrorMessage="1" allowBlank="0" errorTitle="Valor no válido" error="Seleccione o introduzca un valor válido." promptTitle="Entrada válida" prompt="Seleccione o introduzca un valor válido." type="date">
      <formula1>DATE(2026,1,1)</formula1>
      <formula2>DATE(2030,12,31)</formula2>
    </dataValidation>
    <dataValidation sqref="E5:E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=INDIRECT("'Instrucciones'!$J$3:$J$6")</formula1>
    </dataValidation>
    <dataValidation sqref="F5:F154" showDropDown="0" showInputMessage="1" showErrorMessage="1" allowBlank="0" errorTitle="Valor no válido" error="Seleccione o introduzca un valor válido." promptTitle="Entrada válida" prompt="Seleccione o introduzca un valor válido." type="list">
      <formula1>=INDIRECT("'Instrucciones'!$P$3:$P$5")</formula1>
    </dataValidation>
    <dataValidation sqref="G5:H154" showDropDown="0" showInputMessage="1" showErrorMessage="1" allowBlank="0" errorTitle="Valor no válido" error="Seleccione o introduzca un valor válido." promptTitle="Entrada válida" prompt="Seleccione o introduzca un valor válido." type="time">
      <formula1>TIME(0,0,0)</formula1>
      <formula2>TIME(23,59,59)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23"/>
  <sheetViews>
    <sheetView showGridLines="0" zoomScale="9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100" customWidth="1" min="2" max="2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28" customHeight="1">
      <c r="A1" s="1" t="inlineStr">
        <is>
          <t>Instrucciones de uso</t>
        </is>
      </c>
    </row>
    <row r="2">
      <c r="A2" s="2" t="inlineStr">
        <is>
          <t>Secuencia recomendada para preparar y revisar el plan de equipo.</t>
        </is>
      </c>
      <c r="J2" t="inlineStr">
        <is>
          <t>Turnos</t>
        </is>
      </c>
      <c r="K2" t="inlineStr">
        <is>
          <t>Áreas</t>
        </is>
      </c>
      <c r="L2" t="inlineStr">
        <is>
          <t>Perfiles</t>
        </is>
      </c>
      <c r="M2" t="inlineStr">
        <is>
          <t>Habilidades</t>
        </is>
      </c>
      <c r="N2" t="inlineStr">
        <is>
          <t>Sí / No</t>
        </is>
      </c>
      <c r="O2" t="inlineStr">
        <is>
          <t>Prioridades</t>
        </is>
      </c>
      <c r="P2" t="inlineStr">
        <is>
          <t>Estado disponibilidad</t>
        </is>
      </c>
      <c r="Q2" t="inlineStr">
        <is>
          <t>Estado recurso</t>
        </is>
      </c>
    </row>
    <row r="3">
      <c r="J3" t="inlineStr">
        <is>
          <t>Mañana</t>
        </is>
      </c>
      <c r="K3" t="inlineStr">
        <is>
          <t>Dirección</t>
        </is>
      </c>
      <c r="L3" t="inlineStr">
        <is>
          <t>Dirección de fotografía</t>
        </is>
      </c>
      <c r="M3" t="inlineStr">
        <is>
          <t>Cámara</t>
        </is>
      </c>
      <c r="N3" t="inlineStr">
        <is>
          <t>Sí</t>
        </is>
      </c>
      <c r="O3" t="inlineStr">
        <is>
          <t>Alta</t>
        </is>
      </c>
      <c r="P3" t="inlineStr">
        <is>
          <t>Disponible</t>
        </is>
      </c>
      <c r="Q3" t="inlineStr">
        <is>
          <t>Activo</t>
        </is>
      </c>
    </row>
    <row r="4" ht="24" customHeight="1">
      <c r="B4" s="16" t="inlineStr">
        <is>
          <t>1. Defina las fechas del proyecto en Resumen.</t>
        </is>
      </c>
      <c r="J4" t="inlineStr">
        <is>
          <t>Tarde</t>
        </is>
      </c>
      <c r="K4" t="inlineStr">
        <is>
          <t>Producción</t>
        </is>
      </c>
      <c r="L4" t="inlineStr">
        <is>
          <t>Operación de cámara</t>
        </is>
      </c>
      <c r="M4" t="inlineStr">
        <is>
          <t>Iluminación</t>
        </is>
      </c>
      <c r="N4" t="inlineStr">
        <is>
          <t>No</t>
        </is>
      </c>
      <c r="O4" t="inlineStr">
        <is>
          <t>Media</t>
        </is>
      </c>
      <c r="P4" t="inlineStr">
        <is>
          <t>No disponible</t>
        </is>
      </c>
      <c r="Q4" t="inlineStr">
        <is>
          <t>No disponible</t>
        </is>
      </c>
    </row>
    <row r="5" ht="24" customHeight="1">
      <c r="B5" s="16" t="inlineStr">
        <is>
          <t>2. Registre cada profesional una sola vez en Equipo.</t>
        </is>
      </c>
      <c r="J5" t="inlineStr">
        <is>
          <t>Noche</t>
        </is>
      </c>
      <c r="K5" t="inlineStr">
        <is>
          <t>Cámara</t>
        </is>
      </c>
      <c r="L5" t="inlineStr">
        <is>
          <t>Ayudantía de cámara</t>
        </is>
      </c>
      <c r="M5" t="inlineStr">
        <is>
          <t>Sonido</t>
        </is>
      </c>
      <c r="O5" t="inlineStr">
        <is>
          <t>Baja</t>
        </is>
      </c>
      <c r="P5" t="inlineStr">
        <is>
          <t>Pendiente</t>
        </is>
      </c>
      <c r="Q5" t="inlineStr">
        <is>
          <t>Pendiente de confirmar</t>
        </is>
      </c>
    </row>
    <row r="6" ht="24" customHeight="1">
      <c r="B6" s="16" t="inlineStr">
        <is>
          <t>3. Marque sus habilidades con Sí o No.</t>
        </is>
      </c>
      <c r="J6" t="inlineStr">
        <is>
          <t>Jornada completa</t>
        </is>
      </c>
      <c r="K6" t="inlineStr">
        <is>
          <t>Iluminación</t>
        </is>
      </c>
      <c r="L6" t="inlineStr">
        <is>
          <t>DIT</t>
        </is>
      </c>
      <c r="M6" t="inlineStr">
        <is>
          <t>DIT</t>
        </is>
      </c>
    </row>
    <row r="7" ht="24" customHeight="1">
      <c r="B7" s="16" t="inlineStr">
        <is>
          <t>4. Añada en Disponibilidad una fila por persona, fecha y turno.</t>
        </is>
      </c>
      <c r="K7" t="inlineStr">
        <is>
          <t>Sonido</t>
        </is>
      </c>
      <c r="L7" t="inlineStr">
        <is>
          <t>Jefatura de iluminación</t>
        </is>
      </c>
      <c r="M7" t="inlineStr">
        <is>
          <t>Dron</t>
        </is>
      </c>
    </row>
    <row r="8" ht="24" customHeight="1">
      <c r="B8" s="16" t="inlineStr">
        <is>
          <t>5. Cree en Cobertura una fila por cada puesto individual requerido.</t>
        </is>
      </c>
      <c r="K8" t="inlineStr">
        <is>
          <t>Arte</t>
        </is>
      </c>
      <c r="L8" t="inlineStr">
        <is>
          <t>Eléctrico/a</t>
        </is>
      </c>
      <c r="M8" t="inlineStr">
        <is>
          <t>Gimbal</t>
        </is>
      </c>
    </row>
    <row r="9" ht="24" customHeight="1">
      <c r="B9" s="16" t="inlineStr">
        <is>
          <t>6. Asigne un ID técnico en Cobertura.</t>
        </is>
      </c>
      <c r="K9" t="inlineStr">
        <is>
          <t>Vestuario y maquillaje</t>
        </is>
      </c>
      <c r="L9" t="inlineStr">
        <is>
          <t>Sonidista</t>
        </is>
      </c>
      <c r="M9" t="inlineStr">
        <is>
          <t>Arte</t>
        </is>
      </c>
    </row>
    <row r="10" ht="24" customHeight="1">
      <c r="B10" s="16" t="inlineStr">
        <is>
          <t>7. Revise las filas en rojo y confirme que el estado final sea Cubierto.</t>
        </is>
      </c>
      <c r="K10" t="inlineStr">
        <is>
          <t>Datos y posproducción</t>
        </is>
      </c>
      <c r="L10" t="inlineStr">
        <is>
          <t>Microfonista</t>
        </is>
      </c>
      <c r="M10" t="inlineStr">
        <is>
          <t>Producción</t>
        </is>
      </c>
    </row>
    <row r="11" ht="24" customHeight="1">
      <c r="B11" s="16" t="inlineStr">
        <is>
          <t>8. No borre columnas, cambie encabezados ni escriba sobre celdas de fórmula.</t>
        </is>
      </c>
      <c r="K11" t="inlineStr">
        <is>
          <t>Maquinaria</t>
        </is>
      </c>
      <c r="L11" t="inlineStr">
        <is>
          <t>Operación de dron</t>
        </is>
      </c>
    </row>
    <row r="12" ht="24" customHeight="1">
      <c r="B12" s="16" t="inlineStr">
        <is>
          <t>9. Una celda vacía no se interpreta como disponible.</t>
        </is>
      </c>
      <c r="L12" t="inlineStr">
        <is>
          <t>Operación de gimbal</t>
        </is>
      </c>
    </row>
    <row r="13" ht="24" customHeight="1">
      <c r="B13" s="16" t="inlineStr">
        <is>
          <t>10. Antes de compartir el archivo, compruebe los indicadores y alertas de Resumen.</t>
        </is>
      </c>
      <c r="L13" t="inlineStr">
        <is>
          <t>Dirección de arte</t>
        </is>
      </c>
    </row>
    <row r="14">
      <c r="L14" t="inlineStr">
        <is>
          <t>Auxiliar de producción</t>
        </is>
      </c>
    </row>
    <row r="15"/>
    <row r="16">
      <c r="B16" s="17" t="inlineStr">
        <is>
          <t>Leyenda de colores</t>
        </is>
      </c>
    </row>
    <row r="17">
      <c r="B17" s="18" t="inlineStr">
        <is>
          <t>Entrada editable</t>
        </is>
      </c>
    </row>
    <row r="18">
      <c r="B18" s="7" t="inlineStr">
        <is>
          <t>Cálculo automático</t>
        </is>
      </c>
    </row>
    <row r="19">
      <c r="B19" s="19" t="inlineStr">
        <is>
          <t>Resultado correcto</t>
        </is>
      </c>
    </row>
    <row r="20">
      <c r="B20" s="20" t="inlineStr">
        <is>
          <t>Advertencia</t>
        </is>
      </c>
    </row>
    <row r="21">
      <c r="B21" s="21" t="inlineStr">
        <is>
          <t>Incidencia grave</t>
        </is>
      </c>
    </row>
    <row r="22"/>
    <row r="23" ht="42" customHeight="1">
      <c r="B23" s="22" t="inlineStr">
        <is>
          <t>Esta plantilla es una herramienta de planificación interna. La disponibilidad y las habilidades deben confirmarse por los responsables del rodaje.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2026-09-07T19:17:48Z</dcterms:created>
  <dcterms:modified xmlns:dcterms="http://purl.org/dc/terms/" xmlns:xsi="http://www.w3.org/2001/XMLSchema-instance" xsi:type="dcterms:W3CDTF">2026-09-07T19:17:49+00:00Z</dcterms:modified>
</cp:coreProperties>
</file>