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Entregables" sheetId="2" state="visible" r:id="rId2"/>
    <sheet xmlns:r="http://schemas.openxmlformats.org/officeDocument/2006/relationships" name="Configuració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'Entregables'!$A$1:$AA$101</definedName>
    <definedName name="_xlnm._FilterDatabase" localSheetId="2" hidden="1">'Configuración'!$D$1:$P$12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###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i val="1"/>
      <color rgb="00514D67"/>
      <sz val="11"/>
    </font>
    <font>
      <name val="Aptos"/>
      <b val="1"/>
      <color rgb="0026233F"/>
      <sz val="10"/>
    </font>
    <font>
      <name val="Aptos"/>
      <b val="1"/>
      <color rgb="00FFFFFF"/>
      <sz val="10"/>
    </font>
    <font>
      <name val="Aptos Display"/>
      <b val="1"/>
      <color rgb="0026233F"/>
      <sz val="16"/>
    </font>
    <font>
      <name val="Aptos"/>
      <color rgb="0026233F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DDF2EC"/>
      </patternFill>
    </fill>
    <fill>
      <patternFill patternType="solid">
        <fgColor rgb="00FFF0C7"/>
      </patternFill>
    </fill>
  </fills>
  <borders count="3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bottom style="hair">
        <color rgb="00DDD3E8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 wrapText="1"/>
    </xf>
    <xf numFmtId="9" fontId="5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5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7" borderId="1" applyAlignment="1" applyProtection="1" pivotButton="0" quotePrefix="0" xfId="0">
      <alignment vertical="top"/>
      <protection locked="0" hidden="0"/>
    </xf>
    <xf numFmtId="0" fontId="6" fillId="7" borderId="1" applyAlignment="1" applyProtection="1" pivotButton="0" quotePrefix="0" xfId="0">
      <alignment vertical="top" wrapText="1"/>
      <protection locked="0" hidden="0"/>
    </xf>
    <xf numFmtId="165" fontId="6" fillId="7" borderId="1" applyAlignment="1" applyProtection="1" pivotButton="0" quotePrefix="0" xfId="0">
      <alignment vertical="top"/>
      <protection locked="0" hidden="0"/>
    </xf>
    <xf numFmtId="1" fontId="6" fillId="7" borderId="1" applyAlignment="1" applyProtection="1" pivotButton="0" quotePrefix="0" xfId="0">
      <alignment vertical="top"/>
      <protection locked="0" hidden="0"/>
    </xf>
    <xf numFmtId="164" fontId="6" fillId="7" borderId="1" applyAlignment="1" applyProtection="1" pivotButton="0" quotePrefix="0" xfId="0">
      <alignment vertical="top"/>
      <protection locked="0" hidden="0"/>
    </xf>
    <xf numFmtId="1" fontId="6" fillId="3" borderId="1" applyAlignment="1" pivotButton="0" quotePrefix="0" xfId="0">
      <alignment vertical="top"/>
    </xf>
    <xf numFmtId="0" fontId="6" fillId="3" borderId="1" applyAlignment="1" pivotButton="0" quotePrefix="0" xfId="0">
      <alignment vertical="top" wrapText="1"/>
    </xf>
    <xf numFmtId="1" fontId="6" fillId="5" borderId="1" applyAlignment="1" pivotButton="0" quotePrefix="0" xfId="0">
      <alignment vertical="top"/>
    </xf>
    <xf numFmtId="0" fontId="6" fillId="5" borderId="1" applyAlignment="1" pivotButton="0" quotePrefix="0" xfId="0">
      <alignment vertical="top" wrapText="1"/>
    </xf>
    <xf numFmtId="0" fontId="3" fillId="7" borderId="1" applyProtection="1" pivotButton="0" quotePrefix="0" xfId="0">
      <protection locked="0" hidden="0"/>
    </xf>
    <xf numFmtId="0" fontId="0" fillId="0" borderId="1" pivotButton="0" quotePrefix="0" xfId="0"/>
    <xf numFmtId="165" fontId="0" fillId="3" borderId="1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165" fontId="6" fillId="7" borderId="1" applyAlignment="1" applyProtection="1" pivotButton="0" quotePrefix="0" xfId="0">
      <alignment vertical="top"/>
      <protection locked="0" hidden="0"/>
    </xf>
    <xf numFmtId="165" fontId="0" fillId="3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14">
    <dxf>
      <font>
        <name val="Aptos"/>
        <b val="1"/>
        <color rgb="008A2935"/>
        <sz val="10"/>
      </font>
      <fill>
        <patternFill patternType="solid">
          <fgColor rgb="00FCE4E6"/>
        </patternFill>
      </fill>
    </dxf>
    <dxf>
      <font>
        <name val="Aptos"/>
        <b val="1"/>
        <color rgb="009A6415"/>
        <sz val="10"/>
      </font>
      <fill>
        <patternFill patternType="solid">
          <fgColor rgb="00F9E3B1"/>
        </patternFill>
      </fill>
    </dxf>
    <dxf>
      <font>
        <name val="Aptos"/>
        <b val="1"/>
        <color rgb="000C6259"/>
        <sz val="10"/>
      </font>
      <fill>
        <patternFill patternType="solid">
          <fgColor rgb="00DDF2EC"/>
        </patternFill>
      </fill>
    </dxf>
    <dxf>
      <font>
        <name val="Aptos"/>
        <b val="1"/>
        <color rgb="009A6415"/>
        <sz val="10"/>
      </font>
      <fill>
        <patternFill patternType="solid">
          <fgColor rgb="00FFF4B8"/>
        </patternFill>
      </fill>
    </dxf>
    <dxf>
      <fill>
        <patternFill patternType="solid">
          <fgColor rgb="00FCE4E6"/>
        </patternFill>
      </fill>
    </dxf>
    <dxf>
      <fill>
        <patternFill patternType="solid">
          <fgColor rgb="00F9E3B1"/>
        </patternFill>
      </fill>
    </dxf>
    <dxf>
      <fill>
        <patternFill patternType="solid">
          <fgColor rgb="00DDF2EC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FFF4B8"/>
        </patternFill>
      </fill>
    </dxf>
    <dxf>
      <font>
        <name val="Aptos"/>
        <strike val="1"/>
        <color rgb="00777777"/>
        <sz val="10"/>
      </font>
    </dxf>
    <dxf>
      <border>
        <bottom style="medium">
          <color rgb="00E89A45"/>
        </bottom>
      </border>
    </dxf>
    <dxf>
      <font>
        <name val="Aptos"/>
        <b val="1"/>
        <color rgb="008A2935"/>
        <sz val="10"/>
      </font>
    </dxf>
    <dxf>
      <font>
        <name val="Aptos"/>
        <b val="1"/>
        <color rgb="009A6415"/>
        <sz val="10"/>
      </font>
    </dxf>
    <dxf>
      <font>
        <name val="Aptos"/>
        <b val="1"/>
        <color rgb="000C6259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Entregables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'Resumen'!$A$16:$A$20</f>
            </numRef>
          </cat>
          <val>
            <numRef>
              <f>'Resumen'!$B$16:$B$20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Cantidad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Prioridades de revisión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'Resumen'!B22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'Resumen'!$A$23:$A$29</f>
            </numRef>
          </cat>
          <val>
            <numRef>
              <f>'Resumen'!$B$23:$B$29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Cantidad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30</row>
      <rowOff>0</rowOff>
    </from>
    <ext cx="52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ntregables" displayName="tblEntregables" ref="A1:AA101" headerRowCount="1">
  <autoFilter ref="A1:AA101"/>
  <tableColumns count="27">
    <tableColumn id="1" name="ID entregable"/>
    <tableColumn id="2" name="Proyecto"/>
    <tableColumn id="3" name="Pieza / versión"/>
    <tableColumn id="4" name="Tipo de entregable"/>
    <tableColumn id="5" name="Canal / destino"/>
    <tableColumn id="6" name="Idioma"/>
    <tableColumn id="7" name="Subtítulos"/>
    <tableColumn id="8" name="Resolución"/>
    <tableColumn id="9" name="Relación de aspecto"/>
    <tableColumn id="10" name="FPS"/>
    <tableColumn id="11" name="Códec de vídeo"/>
    <tableColumn id="12" name="Contenedor"/>
    <tableColumn id="13" name="Audio"/>
    <tableColumn id="14" name="Duración prevista (s)"/>
    <tableColumn id="15" name="Nombre de archivo"/>
    <tableColumn id="16" name="Responsable"/>
    <tableColumn id="17" name="Fecha de solicitud"/>
    <tableColumn id="18" name="Fecha objetivo"/>
    <tableColumn id="19" name="Fecha de entrega"/>
    <tableColumn id="20" name="Estado"/>
    <tableColumn id="21" name="Validación técnica"/>
    <tableColumn id="22" name="Validación de contenido"/>
    <tableColumn id="23" name="Ubicación interna"/>
    <tableColumn id="24" name="Días restantes"/>
    <tableColumn id="25" name="Desviación de entrega (días)"/>
    <tableColumn id="26" name="Alerta operativa"/>
    <tableColumn id="27" name="Revisión del registr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2" customWidth="1" min="3" max="3"/>
    <col width="14" customWidth="1" min="4" max="4"/>
    <col width="22" customWidth="1" min="5" max="5"/>
    <col width="14" customWidth="1" min="6" max="6"/>
    <col width="22" customWidth="1" min="7" max="7"/>
    <col width="14" customWidth="1" min="8" max="8"/>
  </cols>
  <sheetData>
    <row r="1" ht="34" customHeight="1">
      <c r="A1" s="1" t="inlineStr">
        <is>
          <t>Lista de entregables audiovisuales</t>
        </is>
      </c>
    </row>
    <row r="2">
      <c r="A2" s="2" t="inlineStr">
        <is>
          <t>Seguimiento de másteres y adaptaciones por formato, canal, fecha y validación</t>
        </is>
      </c>
    </row>
    <row r="3">
      <c r="A3" s="3" t="inlineStr">
        <is>
          <t>Fecha de consulta</t>
        </is>
      </c>
      <c r="B3" s="4">
        <f>TODAY()</f>
        <v/>
      </c>
    </row>
    <row r="4"/>
    <row r="5">
      <c r="A5" s="5" t="inlineStr">
        <is>
          <t>Total registrados</t>
        </is>
      </c>
      <c r="B5" s="6">
        <f>COUNTIF(Entregables!$A$2:$A$101,"&lt;&gt;")</f>
        <v/>
      </c>
      <c r="C5" s="5" t="inlineStr">
        <is>
          <t>En curso</t>
        </is>
      </c>
      <c r="D5" s="6">
        <f>COUNTIF(Entregables!$T$2:$T$101,"En curso")</f>
        <v/>
      </c>
      <c r="E5" s="5" t="inlineStr">
        <is>
          <t>Entregados</t>
        </is>
      </c>
      <c r="F5" s="6">
        <f>COUNTIF(Entregables!$T$2:$T$101,"Entregado")</f>
        <v/>
      </c>
      <c r="G5" s="5" t="inlineStr">
        <is>
          <t>Validados</t>
        </is>
      </c>
      <c r="H5" s="6">
        <f>COUNTIF(Entregables!$Z$2:$Z$101,"Validado")</f>
        <v/>
      </c>
    </row>
    <row r="6"/>
    <row r="7"/>
    <row r="8">
      <c r="A8" s="5" t="inlineStr">
        <is>
          <t>Vencidos</t>
        </is>
      </c>
      <c r="B8" s="6">
        <f>COUNTIF(Entregables!$Z$2:$Z$101,"Vencido")</f>
        <v/>
      </c>
      <c r="C8" s="5" t="inlineStr">
        <is>
          <t>Vencen pronto</t>
        </is>
      </c>
      <c r="D8" s="6">
        <f>COUNTIF(Entregables!$Z$2:$Z$101,"Vence pronto")</f>
        <v/>
      </c>
      <c r="E8" s="5" t="inlineStr">
        <is>
          <t>Con rechazo</t>
        </is>
      </c>
      <c r="F8" s="6">
        <f>COUNTIF(Entregables!$Z$2:$Z$101,"Corregir")</f>
        <v/>
      </c>
      <c r="G8" s="5" t="inlineStr">
        <is>
          <t>Registros a revisar</t>
        </is>
      </c>
      <c r="H8" s="6">
        <f>COUNTIF(Entregables!$AA$2:$AA$101,"&lt;&gt;Correcto")-COUNTIF(Entregables!$AA$2:$AA$101,"")</f>
        <v/>
      </c>
    </row>
    <row r="9"/>
    <row r="10"/>
    <row r="11">
      <c r="A11" s="7" t="inlineStr">
        <is>
          <t>Avance validado</t>
        </is>
      </c>
      <c r="B11" s="8">
        <f>IFERROR(COUNTIF(Entregables!$Z$2:$Z$101,"Validado")/(COUNTIF(Entregables!$A$2:$A$101,"&lt;&gt;")-COUNTIF(Entregables!$T$2:$T$101,"Cancelado")),0)</f>
        <v/>
      </c>
      <c r="C11" s="7" t="inlineStr">
        <is>
          <t>Entregas en fecha</t>
        </is>
      </c>
      <c r="D11" s="8">
        <f>IFERROR(COUNTIFS(Entregables!$T$2:$T$101,"Entregado",Entregables!$Y$2:$Y$101,"&lt;=0")/COUNTIFS(Entregables!$T$2:$T$101,"Entregado",Entregables!$Y$2:$Y$101,"&lt;&gt;"),0)</f>
        <v/>
      </c>
      <c r="E11" s="7" t="inlineStr">
        <is>
          <t>Validación técnica aprobada</t>
        </is>
      </c>
      <c r="F11" s="8">
        <f>IFERROR(COUNTIF(Entregables!$U$2:$U$101,"Aprobado")/COUNTIF(Entregables!$A$2:$A$101,"&lt;&gt;"),0)</f>
        <v/>
      </c>
      <c r="G11" s="7" t="inlineStr">
        <is>
          <t>Validación de contenido aprobada</t>
        </is>
      </c>
      <c r="H11" s="8">
        <f>IFERROR(COUNTIF(Entregables!$V$2:$V$101,"Aprobado")/COUNTIF(Entregables!$A$2:$A$101,"&lt;&gt;"),0)</f>
        <v/>
      </c>
    </row>
    <row r="12"/>
    <row r="13"/>
    <row r="14"/>
    <row r="15">
      <c r="A15" s="9" t="inlineStr">
        <is>
          <t>Estado</t>
        </is>
      </c>
      <c r="B15" s="9" t="inlineStr">
        <is>
          <t>Cantidad</t>
        </is>
      </c>
    </row>
    <row r="16">
      <c r="A16" s="10" t="inlineStr">
        <is>
          <t>Por producir</t>
        </is>
      </c>
      <c r="B16" s="10">
        <f>COUNTIF(Entregables!$T$2:$T$101,A16)</f>
        <v/>
      </c>
    </row>
    <row r="17">
      <c r="A17" s="11" t="inlineStr">
        <is>
          <t>En curso</t>
        </is>
      </c>
      <c r="B17" s="11">
        <f>COUNTIF(Entregables!$T$2:$T$101,A17)</f>
        <v/>
      </c>
    </row>
    <row r="18">
      <c r="A18" s="10" t="inlineStr">
        <is>
          <t>En revisión</t>
        </is>
      </c>
      <c r="B18" s="10">
        <f>COUNTIF(Entregables!$T$2:$T$101,A18)</f>
        <v/>
      </c>
    </row>
    <row r="19">
      <c r="A19" s="11" t="inlineStr">
        <is>
          <t>Entregado</t>
        </is>
      </c>
      <c r="B19" s="11">
        <f>COUNTIF(Entregables!$T$2:$T$101,A19)</f>
        <v/>
      </c>
    </row>
    <row r="20">
      <c r="A20" s="10" t="inlineStr">
        <is>
          <t>Cancelado</t>
        </is>
      </c>
      <c r="B20" s="10">
        <f>COUNTIF(Entregables!$T$2:$T$101,A20)</f>
        <v/>
      </c>
    </row>
    <row r="21"/>
    <row r="22">
      <c r="A22" s="9" t="inlineStr">
        <is>
          <t>Alerta</t>
        </is>
      </c>
      <c r="B22" s="9" t="inlineStr">
        <is>
          <t>Cantidad</t>
        </is>
      </c>
    </row>
    <row r="23">
      <c r="A23" s="11" t="inlineStr">
        <is>
          <t>Validado</t>
        </is>
      </c>
      <c r="B23" s="11">
        <f>COUNTIF(Entregables!$Z$2:$Z$101,A23)</f>
        <v/>
      </c>
    </row>
    <row r="24">
      <c r="A24" s="10" t="inlineStr">
        <is>
          <t>Pendiente de validación</t>
        </is>
      </c>
      <c r="B24" s="10">
        <f>COUNTIF(Entregables!$Z$2:$Z$101,A24)</f>
        <v/>
      </c>
    </row>
    <row r="25">
      <c r="A25" s="11" t="inlineStr">
        <is>
          <t>En curso</t>
        </is>
      </c>
      <c r="B25" s="11">
        <f>COUNTIF(Entregables!$Z$2:$Z$101,A25)</f>
        <v/>
      </c>
    </row>
    <row r="26">
      <c r="A26" s="10" t="inlineStr">
        <is>
          <t>Vence pronto</t>
        </is>
      </c>
      <c r="B26" s="10">
        <f>COUNTIF(Entregables!$Z$2:$Z$101,A26)</f>
        <v/>
      </c>
    </row>
    <row r="27">
      <c r="A27" s="11" t="inlineStr">
        <is>
          <t>Vencido</t>
        </is>
      </c>
      <c r="B27" s="11">
        <f>COUNTIF(Entregables!$Z$2:$Z$101,A27)</f>
        <v/>
      </c>
    </row>
    <row r="28">
      <c r="A28" s="10" t="inlineStr">
        <is>
          <t>Corregir</t>
        </is>
      </c>
      <c r="B28" s="10">
        <f>COUNTIF(Entregables!$Z$2:$Z$101,A28)</f>
        <v/>
      </c>
    </row>
    <row r="29">
      <c r="A29" s="11" t="inlineStr">
        <is>
          <t>Revisar datos</t>
        </is>
      </c>
      <c r="B29" s="11">
        <f>COUNTIF(Entregables!$Z$2:$Z$101,A29)</f>
        <v/>
      </c>
    </row>
  </sheetData>
  <mergeCells count="1">
    <mergeCell ref="A1:H1"/>
  </mergeCells>
  <conditionalFormatting sqref="B8">
    <cfRule type="cellIs" priority="1" operator="greaterThan" dxfId="0">
      <formula>0</formula>
    </cfRule>
  </conditionalFormatting>
  <conditionalFormatting sqref="F8">
    <cfRule type="cellIs" priority="2" operator="greaterThan" dxfId="0">
      <formula>0</formula>
    </cfRule>
  </conditionalFormatting>
  <conditionalFormatting sqref="D8">
    <cfRule type="cellIs" priority="3" operator="greaterThan" dxfId="1">
      <formula>0</formula>
    </cfRule>
  </conditionalFormatting>
  <conditionalFormatting sqref="H5">
    <cfRule type="cellIs" priority="4" operator="greaterThan" dxfId="2">
      <formula>0</formula>
    </cfRule>
  </conditionalFormatting>
  <conditionalFormatting sqref="D11">
    <cfRule type="cellIs" priority="5" operator="greaterThan" dxfId="2">
      <formula>0</formula>
    </cfRule>
  </conditionalFormatting>
  <conditionalFormatting sqref="H8">
    <cfRule type="cellIs" priority="6" operator="greaterThan" dxfId="3">
      <formula>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101"/>
  <sheetViews>
    <sheetView showGridLines="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24" customWidth="1" min="2" max="2"/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38" customWidth="1" min="15" max="15"/>
    <col width="20" customWidth="1" min="16" max="16"/>
    <col width="15" customWidth="1" min="17" max="17"/>
    <col width="15" customWidth="1" min="18" max="18"/>
    <col width="15" customWidth="1" min="19" max="19"/>
    <col width="22" customWidth="1" min="20" max="20"/>
    <col width="22" customWidth="1" min="21" max="21"/>
    <col width="22" customWidth="1" min="22" max="22"/>
    <col width="34" customWidth="1" min="23" max="23"/>
    <col width="18" customWidth="1" min="24" max="24"/>
    <col width="18" customWidth="1" min="25" max="25"/>
    <col width="22" customWidth="1" min="26" max="26"/>
    <col width="22" customWidth="1" min="27" max="27"/>
  </cols>
  <sheetData>
    <row r="1" ht="44" customHeight="1">
      <c r="A1" s="12" t="inlineStr">
        <is>
          <t>ID entregable</t>
        </is>
      </c>
      <c r="B1" s="12" t="inlineStr">
        <is>
          <t>Proyecto</t>
        </is>
      </c>
      <c r="C1" s="12" t="inlineStr">
        <is>
          <t>Pieza / versión</t>
        </is>
      </c>
      <c r="D1" s="12" t="inlineStr">
        <is>
          <t>Tipo de entregable</t>
        </is>
      </c>
      <c r="E1" s="12" t="inlineStr">
        <is>
          <t>Canal / destino</t>
        </is>
      </c>
      <c r="F1" s="12" t="inlineStr">
        <is>
          <t>Idioma</t>
        </is>
      </c>
      <c r="G1" s="12" t="inlineStr">
        <is>
          <t>Subtítulos</t>
        </is>
      </c>
      <c r="H1" s="12" t="inlineStr">
        <is>
          <t>Resolución</t>
        </is>
      </c>
      <c r="I1" s="12" t="inlineStr">
        <is>
          <t>Relación de aspecto</t>
        </is>
      </c>
      <c r="J1" s="12" t="inlineStr">
        <is>
          <t>FPS</t>
        </is>
      </c>
      <c r="K1" s="12" t="inlineStr">
        <is>
          <t>Códec de vídeo</t>
        </is>
      </c>
      <c r="L1" s="12" t="inlineStr">
        <is>
          <t>Contenedor</t>
        </is>
      </c>
      <c r="M1" s="12" t="inlineStr">
        <is>
          <t>Audio</t>
        </is>
      </c>
      <c r="N1" s="12" t="inlineStr">
        <is>
          <t>Duración prevista (s)</t>
        </is>
      </c>
      <c r="O1" s="12" t="inlineStr">
        <is>
          <t>Nombre de archivo</t>
        </is>
      </c>
      <c r="P1" s="12" t="inlineStr">
        <is>
          <t>Responsable</t>
        </is>
      </c>
      <c r="Q1" s="12" t="inlineStr">
        <is>
          <t>Fecha de solicitud</t>
        </is>
      </c>
      <c r="R1" s="12" t="inlineStr">
        <is>
          <t>Fecha objetivo</t>
        </is>
      </c>
      <c r="S1" s="12" t="inlineStr">
        <is>
          <t>Fecha de entrega</t>
        </is>
      </c>
      <c r="T1" s="12" t="inlineStr">
        <is>
          <t>Estado</t>
        </is>
      </c>
      <c r="U1" s="12" t="inlineStr">
        <is>
          <t>Validación técnica</t>
        </is>
      </c>
      <c r="V1" s="12" t="inlineStr">
        <is>
          <t>Validación de contenido</t>
        </is>
      </c>
      <c r="W1" s="12" t="inlineStr">
        <is>
          <t>Ubicación interna</t>
        </is>
      </c>
      <c r="X1" s="12" t="inlineStr">
        <is>
          <t>Días restantes</t>
        </is>
      </c>
      <c r="Y1" s="12" t="inlineStr">
        <is>
          <t>Desviación de entrega (días)</t>
        </is>
      </c>
      <c r="Z1" s="12" t="inlineStr">
        <is>
          <t>Alerta operativa</t>
        </is>
      </c>
      <c r="AA1" s="12" t="inlineStr">
        <is>
          <t>Revisión del registro</t>
        </is>
      </c>
    </row>
    <row r="2" ht="34" customHeight="1">
      <c r="A2" s="13" t="inlineStr">
        <is>
          <t>AV-001</t>
        </is>
      </c>
      <c r="B2" s="14" t="inlineStr">
        <is>
          <t>Campaña Bruma</t>
        </is>
      </c>
      <c r="C2" s="14" t="inlineStr">
        <is>
          <t>Spot principal 30 s</t>
        </is>
      </c>
      <c r="D2" s="13" t="inlineStr">
        <is>
          <t>Máster final</t>
        </is>
      </c>
      <c r="E2" s="13" t="inlineStr">
        <is>
          <t>YouTube</t>
        </is>
      </c>
      <c r="F2" s="13" t="inlineStr">
        <is>
          <t>Español</t>
        </is>
      </c>
      <c r="G2" s="13" t="inlineStr">
        <is>
          <t>Sin subtítulos</t>
        </is>
      </c>
      <c r="H2" s="13" t="inlineStr">
        <is>
          <t>3840 × 2160</t>
        </is>
      </c>
      <c r="I2" s="13" t="inlineStr">
        <is>
          <t>16:9</t>
        </is>
      </c>
      <c r="J2" s="31" t="n">
        <v>25</v>
      </c>
      <c r="K2" s="13" t="inlineStr">
        <is>
          <t>ProRes 422 HQ</t>
        </is>
      </c>
      <c r="L2" s="13" t="inlineStr">
        <is>
          <t>MOV</t>
        </is>
      </c>
      <c r="M2" s="13" t="inlineStr">
        <is>
          <t>Estéreo 48 kHz</t>
        </is>
      </c>
      <c r="N2" s="16" t="n">
        <v>30</v>
      </c>
      <c r="O2" s="14" t="inlineStr">
        <is>
          <t>BRUMA_SPOT30_MASTER_ES.mov</t>
        </is>
      </c>
      <c r="P2" s="13" t="inlineStr">
        <is>
          <t>Postproducción</t>
        </is>
      </c>
      <c r="Q2" s="17" t="n">
        <v>46254</v>
      </c>
      <c r="R2" s="17" t="n">
        <v>46270</v>
      </c>
      <c r="S2" s="17" t="n">
        <v>46269</v>
      </c>
      <c r="T2" s="13" t="inlineStr">
        <is>
          <t>Entregado</t>
        </is>
      </c>
      <c r="U2" s="13" t="inlineStr">
        <is>
          <t>Aprobado</t>
        </is>
      </c>
      <c r="V2" s="13" t="inlineStr">
        <is>
          <t>Aprobado</t>
        </is>
      </c>
      <c r="W2" s="14" t="inlineStr">
        <is>
          <t>Producción/Bruma/Másteres</t>
        </is>
      </c>
      <c r="X2" s="18">
        <f>IF(OR($A2="",$R2="",$T2="Entregado",$T2="Cancelado"),"",$R2-TODAY())</f>
        <v/>
      </c>
      <c r="Y2" s="18">
        <f>IF(OR($A2="",$R2="",$S2=""),"",$S2-$R2)</f>
        <v/>
      </c>
      <c r="Z2" s="19">
        <f>IF($A2="","",IF(OR($B2="",$C2="",$D2="",$E2="",$F2="",$H2="",$I2="",$J2="",$K2="",$L2="",$M2="",$P2="",$Q2="",$R2="",$T2="",$U2="",$V2=""),"Revisar datos",IF($T2="Cancelado","Cancelado",IF(OR($U2="Rechazado",$V2="Rechazado"),"Corregir",IF(AND($T2="Entregado",$U2="Aprobado",$V2="Aprobado"),"Validado",IF(AND($R2&lt;TODAY(),$T2&lt;&gt;"Entregado"),"Vencido",IF(AND($R2&gt;=TODAY(),$R2&lt;=TODAY()+Configuración!$B$2,$T2&lt;&gt;"Entregado"),"Vence pronto",IF($T2="Entregado","Pendiente de validación","En curso"))))))))</f>
        <v/>
      </c>
      <c r="AA2" s="19">
        <f>IF($A2="","",IF(COUNTIF($A$2:$A$101,$A2)&gt;1,"ID duplicado",IF(OR($B2="",$C2="",$D2="",$E2="",$F2="",$H2="",$I2="",$J2="",$K2="",$L2="",$M2="",$P2="",$Q2="",$R2="",$T2="",$U2="",$V2=""),"Faltan datos",IF($R2&lt;$Q2,"Fechas incoherentes",IF(AND($T2="Entregado",OR($S2="",$O2="",$W2="")),"Completar entrega",IF(AND(OR($U2="Aprobado",$V2="Aprobado"),$T2&lt;&gt;"Entregado"),"Revisar estado","Correcto"))))))</f>
        <v/>
      </c>
    </row>
    <row r="3" ht="34" customHeight="1">
      <c r="A3" s="13" t="inlineStr">
        <is>
          <t>AV-002</t>
        </is>
      </c>
      <c r="B3" s="14" t="inlineStr">
        <is>
          <t>Campaña Bruma</t>
        </is>
      </c>
      <c r="C3" s="14" t="inlineStr">
        <is>
          <t>Adaptación vertical 15 s</t>
        </is>
      </c>
      <c r="D3" s="13" t="inlineStr">
        <is>
          <t>Adaptación</t>
        </is>
      </c>
      <c r="E3" s="13" t="inlineStr">
        <is>
          <t>Instagram</t>
        </is>
      </c>
      <c r="F3" s="13" t="inlineStr">
        <is>
          <t>Español</t>
        </is>
      </c>
      <c r="G3" s="13" t="inlineStr">
        <is>
          <t>Incrustados</t>
        </is>
      </c>
      <c r="H3" s="13" t="inlineStr">
        <is>
          <t>1080 × 1920</t>
        </is>
      </c>
      <c r="I3" s="13" t="inlineStr">
        <is>
          <t>9:16</t>
        </is>
      </c>
      <c r="J3" s="31" t="n">
        <v>25</v>
      </c>
      <c r="K3" s="13" t="inlineStr">
        <is>
          <t>H.264</t>
        </is>
      </c>
      <c r="L3" s="13" t="inlineStr">
        <is>
          <t>MP4</t>
        </is>
      </c>
      <c r="M3" s="13" t="inlineStr">
        <is>
          <t>Estéreo 48 kHz</t>
        </is>
      </c>
      <c r="N3" s="16" t="n">
        <v>15</v>
      </c>
      <c r="O3" s="14" t="n"/>
      <c r="P3" s="13" t="inlineStr">
        <is>
          <t>Motion graphics</t>
        </is>
      </c>
      <c r="Q3" s="17" t="n">
        <v>46259</v>
      </c>
      <c r="R3" s="17" t="n">
        <v>46275</v>
      </c>
      <c r="S3" s="17" t="n"/>
      <c r="T3" s="13" t="inlineStr">
        <is>
          <t>En curso</t>
        </is>
      </c>
      <c r="U3" s="13" t="inlineStr">
        <is>
          <t>Pendiente</t>
        </is>
      </c>
      <c r="V3" s="13" t="inlineStr">
        <is>
          <t>Pendiente</t>
        </is>
      </c>
      <c r="W3" s="14" t="inlineStr">
        <is>
          <t>Producción/Bruma/Vertical</t>
        </is>
      </c>
      <c r="X3" s="20">
        <f>IF(OR($A3="",$R3="",$T3="Entregado",$T3="Cancelado"),"",$R3-TODAY())</f>
        <v/>
      </c>
      <c r="Y3" s="20">
        <f>IF(OR($A3="",$R3="",$S3=""),"",$S3-$R3)</f>
        <v/>
      </c>
      <c r="Z3" s="21">
        <f>IF($A3="","",IF(OR($B3="",$C3="",$D3="",$E3="",$F3="",$H3="",$I3="",$J3="",$K3="",$L3="",$M3="",$P3="",$Q3="",$R3="",$T3="",$U3="",$V3=""),"Revisar datos",IF($T3="Cancelado","Cancelado",IF(OR($U3="Rechazado",$V3="Rechazado"),"Corregir",IF(AND($T3="Entregado",$U3="Aprobado",$V3="Aprobado"),"Validado",IF(AND($R3&lt;TODAY(),$T3&lt;&gt;"Entregado"),"Vencido",IF(AND($R3&gt;=TODAY(),$R3&lt;=TODAY()+Configuración!$B$2,$T3&lt;&gt;"Entregado"),"Vence pronto",IF($T3="Entregado","Pendiente de validación","En curso"))))))))</f>
        <v/>
      </c>
      <c r="AA3" s="21">
        <f>IF($A3="","",IF(COUNTIF($A$2:$A$101,$A3)&gt;1,"ID duplicado",IF(OR($B3="",$C3="",$D3="",$E3="",$F3="",$H3="",$I3="",$J3="",$K3="",$L3="",$M3="",$P3="",$Q3="",$R3="",$T3="",$U3="",$V3=""),"Faltan datos",IF($R3&lt;$Q3,"Fechas incoherentes",IF(AND($T3="Entregado",OR($S3="",$O3="",$W3="")),"Completar entrega",IF(AND(OR($U3="Aprobado",$V3="Aprobado"),$T3&lt;&gt;"Entregado"),"Revisar estado","Correcto"))))))</f>
        <v/>
      </c>
    </row>
    <row r="4" ht="34" customHeight="1">
      <c r="A4" s="13" t="inlineStr">
        <is>
          <t>AV-003</t>
        </is>
      </c>
      <c r="B4" s="14" t="inlineStr">
        <is>
          <t>Campaña Bruma</t>
        </is>
      </c>
      <c r="C4" s="14" t="inlineStr">
        <is>
          <t>Spot 30 s subtitulado inglés</t>
        </is>
      </c>
      <c r="D4" s="13" t="inlineStr">
        <is>
          <t>Versión idiomática</t>
        </is>
      </c>
      <c r="E4" s="13" t="inlineStr">
        <is>
          <t>YouTube</t>
        </is>
      </c>
      <c r="F4" s="13" t="inlineStr">
        <is>
          <t>Inglés</t>
        </is>
      </c>
      <c r="G4" s="13" t="inlineStr">
        <is>
          <t>Incrustados</t>
        </is>
      </c>
      <c r="H4" s="13" t="inlineStr">
        <is>
          <t>1920 × 1080</t>
        </is>
      </c>
      <c r="I4" s="13" t="inlineStr">
        <is>
          <t>16:9</t>
        </is>
      </c>
      <c r="J4" s="31" t="n">
        <v>25</v>
      </c>
      <c r="K4" s="13" t="inlineStr">
        <is>
          <t>H.264</t>
        </is>
      </c>
      <c r="L4" s="13" t="inlineStr">
        <is>
          <t>MP4</t>
        </is>
      </c>
      <c r="M4" s="13" t="inlineStr">
        <is>
          <t>Estéreo 48 kHz</t>
        </is>
      </c>
      <c r="N4" s="16" t="n">
        <v>30</v>
      </c>
      <c r="O4" s="14" t="n"/>
      <c r="P4" s="13" t="inlineStr">
        <is>
          <t>Postproducción</t>
        </is>
      </c>
      <c r="Q4" s="17" t="n">
        <v>46258</v>
      </c>
      <c r="R4" s="17" t="n">
        <v>46272</v>
      </c>
      <c r="S4" s="17" t="n"/>
      <c r="T4" s="13" t="inlineStr">
        <is>
          <t>En revisión</t>
        </is>
      </c>
      <c r="U4" s="13" t="inlineStr">
        <is>
          <t>Pendiente</t>
        </is>
      </c>
      <c r="V4" s="13" t="inlineStr">
        <is>
          <t>Pendiente</t>
        </is>
      </c>
      <c r="W4" s="14" t="inlineStr">
        <is>
          <t>Producción/Bruma/Idiomas</t>
        </is>
      </c>
      <c r="X4" s="18">
        <f>IF(OR($A4="",$R4="",$T4="Entregado",$T4="Cancelado"),"",$R4-TODAY())</f>
        <v/>
      </c>
      <c r="Y4" s="18">
        <f>IF(OR($A4="",$R4="",$S4=""),"",$S4-$R4)</f>
        <v/>
      </c>
      <c r="Z4" s="19">
        <f>IF($A4="","",IF(OR($B4="",$C4="",$D4="",$E4="",$F4="",$H4="",$I4="",$J4="",$K4="",$L4="",$M4="",$P4="",$Q4="",$R4="",$T4="",$U4="",$V4=""),"Revisar datos",IF($T4="Cancelado","Cancelado",IF(OR($U4="Rechazado",$V4="Rechazado"),"Corregir",IF(AND($T4="Entregado",$U4="Aprobado",$V4="Aprobado"),"Validado",IF(AND($R4&lt;TODAY(),$T4&lt;&gt;"Entregado"),"Vencido",IF(AND($R4&gt;=TODAY(),$R4&lt;=TODAY()+Configuración!$B$2,$T4&lt;&gt;"Entregado"),"Vence pronto",IF($T4="Entregado","Pendiente de validación","En curso"))))))))</f>
        <v/>
      </c>
      <c r="AA4" s="19">
        <f>IF($A4="","",IF(COUNTIF($A$2:$A$101,$A4)&gt;1,"ID duplicado",IF(OR($B4="",$C4="",$D4="",$E4="",$F4="",$H4="",$I4="",$J4="",$K4="",$L4="",$M4="",$P4="",$Q4="",$R4="",$T4="",$U4="",$V4=""),"Faltan datos",IF($R4&lt;$Q4,"Fechas incoherentes",IF(AND($T4="Entregado",OR($S4="",$O4="",$W4="")),"Completar entrega",IF(AND(OR($U4="Aprobado",$V4="Aprobado"),$T4&lt;&gt;"Entregado"),"Revisar estado","Correcto"))))))</f>
        <v/>
      </c>
    </row>
    <row r="5" ht="34" customHeight="1">
      <c r="A5" s="13" t="inlineStr">
        <is>
          <t>AV-004</t>
        </is>
      </c>
      <c r="B5" s="14" t="inlineStr">
        <is>
          <t>Atlas Sonoro</t>
        </is>
      </c>
      <c r="C5" s="14" t="inlineStr">
        <is>
          <t>Teaser vertical</t>
        </is>
      </c>
      <c r="D5" s="13" t="inlineStr">
        <is>
          <t>Adaptación</t>
        </is>
      </c>
      <c r="E5" s="13" t="inlineStr">
        <is>
          <t>TikTok</t>
        </is>
      </c>
      <c r="F5" s="13" t="inlineStr">
        <is>
          <t>Español</t>
        </is>
      </c>
      <c r="G5" s="13" t="inlineStr">
        <is>
          <t>Incrustados</t>
        </is>
      </c>
      <c r="H5" s="13" t="inlineStr">
        <is>
          <t>1080 × 1920</t>
        </is>
      </c>
      <c r="I5" s="13" t="inlineStr">
        <is>
          <t>9:16</t>
        </is>
      </c>
      <c r="J5" s="31" t="n">
        <v>30</v>
      </c>
      <c r="K5" s="13" t="inlineStr">
        <is>
          <t>H.264</t>
        </is>
      </c>
      <c r="L5" s="13" t="inlineStr">
        <is>
          <t>MP4</t>
        </is>
      </c>
      <c r="M5" s="13" t="inlineStr">
        <is>
          <t>Estéreo 48 kHz</t>
        </is>
      </c>
      <c r="N5" s="16" t="n">
        <v>12</v>
      </c>
      <c r="O5" s="14" t="n"/>
      <c r="P5" s="13" t="inlineStr">
        <is>
          <t>Montaje</t>
        </is>
      </c>
      <c r="Q5" s="17" t="n">
        <v>46266</v>
      </c>
      <c r="R5" s="17" t="n">
        <v>46277</v>
      </c>
      <c r="S5" s="17" t="n"/>
      <c r="T5" s="13" t="inlineStr">
        <is>
          <t>Por producir</t>
        </is>
      </c>
      <c r="U5" s="13" t="inlineStr">
        <is>
          <t>Pendiente</t>
        </is>
      </c>
      <c r="V5" s="13" t="inlineStr">
        <is>
          <t>Pendiente</t>
        </is>
      </c>
      <c r="W5" s="14" t="inlineStr">
        <is>
          <t>Producción/Atlas/Teaser</t>
        </is>
      </c>
      <c r="X5" s="20">
        <f>IF(OR($A5="",$R5="",$T5="Entregado",$T5="Cancelado"),"",$R5-TODAY())</f>
        <v/>
      </c>
      <c r="Y5" s="20">
        <f>IF(OR($A5="",$R5="",$S5=""),"",$S5-$R5)</f>
        <v/>
      </c>
      <c r="Z5" s="21">
        <f>IF($A5="","",IF(OR($B5="",$C5="",$D5="",$E5="",$F5="",$H5="",$I5="",$J5="",$K5="",$L5="",$M5="",$P5="",$Q5="",$R5="",$T5="",$U5="",$V5=""),"Revisar datos",IF($T5="Cancelado","Cancelado",IF(OR($U5="Rechazado",$V5="Rechazado"),"Corregir",IF(AND($T5="Entregado",$U5="Aprobado",$V5="Aprobado"),"Validado",IF(AND($R5&lt;TODAY(),$T5&lt;&gt;"Entregado"),"Vencido",IF(AND($R5&gt;=TODAY(),$R5&lt;=TODAY()+Configuración!$B$2,$T5&lt;&gt;"Entregado"),"Vence pronto",IF($T5="Entregado","Pendiente de validación","En curso"))))))))</f>
        <v/>
      </c>
      <c r="AA5" s="21">
        <f>IF($A5="","",IF(COUNTIF($A$2:$A$101,$A5)&gt;1,"ID duplicado",IF(OR($B5="",$C5="",$D5="",$E5="",$F5="",$H5="",$I5="",$J5="",$K5="",$L5="",$M5="",$P5="",$Q5="",$R5="",$T5="",$U5="",$V5=""),"Faltan datos",IF($R5&lt;$Q5,"Fechas incoherentes",IF(AND($T5="Entregado",OR($S5="",$O5="",$W5="")),"Completar entrega",IF(AND(OR($U5="Aprobado",$V5="Aprobado"),$T5&lt;&gt;"Entregado"),"Revisar estado","Correcto"))))))</f>
        <v/>
      </c>
    </row>
    <row r="6" ht="34" customHeight="1">
      <c r="A6" s="13" t="inlineStr">
        <is>
          <t>AV-005</t>
        </is>
      </c>
      <c r="B6" s="14" t="inlineStr">
        <is>
          <t>Horizonte Cobalto</t>
        </is>
      </c>
      <c r="C6" s="14" t="inlineStr">
        <is>
          <t>Máster de exhibición</t>
        </is>
      </c>
      <c r="D6" s="13" t="inlineStr">
        <is>
          <t>Máster final</t>
        </is>
      </c>
      <c r="E6" s="13" t="inlineStr">
        <is>
          <t>Proyección</t>
        </is>
      </c>
      <c r="F6" s="13" t="inlineStr">
        <is>
          <t>Sin diálogos</t>
        </is>
      </c>
      <c r="G6" s="13" t="inlineStr">
        <is>
          <t>No aplica</t>
        </is>
      </c>
      <c r="H6" s="13" t="inlineStr">
        <is>
          <t>4096 × 2160</t>
        </is>
      </c>
      <c r="I6" s="13" t="inlineStr">
        <is>
          <t>1.90:1</t>
        </is>
      </c>
      <c r="J6" s="31" t="n">
        <v>24</v>
      </c>
      <c r="K6" s="13" t="inlineStr">
        <is>
          <t>ProRes 4444</t>
        </is>
      </c>
      <c r="L6" s="13" t="inlineStr">
        <is>
          <t>MOV</t>
        </is>
      </c>
      <c r="M6" s="13" t="inlineStr">
        <is>
          <t>5.1 48 kHz</t>
        </is>
      </c>
      <c r="N6" s="16" t="n">
        <v>420</v>
      </c>
      <c r="O6" s="14" t="inlineStr">
        <is>
          <t>HCOBALTO_MASTER_4K.mov</t>
        </is>
      </c>
      <c r="P6" s="13" t="inlineStr">
        <is>
          <t>Etalonaje</t>
        </is>
      </c>
      <c r="Q6" s="17" t="n">
        <v>46244</v>
      </c>
      <c r="R6" s="17" t="n">
        <v>46268</v>
      </c>
      <c r="S6" s="17" t="n">
        <v>46268</v>
      </c>
      <c r="T6" s="13" t="inlineStr">
        <is>
          <t>Entregado</t>
        </is>
      </c>
      <c r="U6" s="13" t="inlineStr">
        <is>
          <t>Rechazado</t>
        </is>
      </c>
      <c r="V6" s="13" t="inlineStr">
        <is>
          <t>Aprobado</t>
        </is>
      </c>
      <c r="W6" s="14" t="inlineStr">
        <is>
          <t>Producción/Horizonte/Máster</t>
        </is>
      </c>
      <c r="X6" s="18">
        <f>IF(OR($A6="",$R6="",$T6="Entregado",$T6="Cancelado"),"",$R6-TODAY())</f>
        <v/>
      </c>
      <c r="Y6" s="18">
        <f>IF(OR($A6="",$R6="",$S6=""),"",$S6-$R6)</f>
        <v/>
      </c>
      <c r="Z6" s="19">
        <f>IF($A6="","",IF(OR($B6="",$C6="",$D6="",$E6="",$F6="",$H6="",$I6="",$J6="",$K6="",$L6="",$M6="",$P6="",$Q6="",$R6="",$T6="",$U6="",$V6=""),"Revisar datos",IF($T6="Cancelado","Cancelado",IF(OR($U6="Rechazado",$V6="Rechazado"),"Corregir",IF(AND($T6="Entregado",$U6="Aprobado",$V6="Aprobado"),"Validado",IF(AND($R6&lt;TODAY(),$T6&lt;&gt;"Entregado"),"Vencido",IF(AND($R6&gt;=TODAY(),$R6&lt;=TODAY()+Configuración!$B$2,$T6&lt;&gt;"Entregado"),"Vence pronto",IF($T6="Entregado","Pendiente de validación","En curso"))))))))</f>
        <v/>
      </c>
      <c r="AA6" s="19">
        <f>IF($A6="","",IF(COUNTIF($A$2:$A$101,$A6)&gt;1,"ID duplicado",IF(OR($B6="",$C6="",$D6="",$E6="",$F6="",$H6="",$I6="",$J6="",$K6="",$L6="",$M6="",$P6="",$Q6="",$R6="",$T6="",$U6="",$V6=""),"Faltan datos",IF($R6&lt;$Q6,"Fechas incoherentes",IF(AND($T6="Entregado",OR($S6="",$O6="",$W6="")),"Completar entrega",IF(AND(OR($U6="Aprobado",$V6="Aprobado"),$T6&lt;&gt;"Entregado"),"Revisar estado","Correcto"))))))</f>
        <v/>
      </c>
    </row>
    <row r="7" ht="34" customHeight="1">
      <c r="A7" s="13" t="inlineStr">
        <is>
          <t>AV-006</t>
        </is>
      </c>
      <c r="B7" s="14" t="inlineStr">
        <is>
          <t>Taller Nube</t>
        </is>
      </c>
      <c r="C7" s="14" t="inlineStr">
        <is>
          <t>Cabecera del curso</t>
        </is>
      </c>
      <c r="D7" s="13" t="inlineStr">
        <is>
          <t>Pieza gráfica animada</t>
        </is>
      </c>
      <c r="E7" s="13" t="inlineStr">
        <is>
          <t>Plataforma formativa</t>
        </is>
      </c>
      <c r="F7" s="13" t="inlineStr">
        <is>
          <t>Español</t>
        </is>
      </c>
      <c r="G7" s="13" t="inlineStr">
        <is>
          <t>Sin subtítulos</t>
        </is>
      </c>
      <c r="H7" s="13" t="inlineStr">
        <is>
          <t>1920 × 1080</t>
        </is>
      </c>
      <c r="I7" s="13" t="inlineStr">
        <is>
          <t>16:9</t>
        </is>
      </c>
      <c r="J7" s="31" t="n">
        <v>25</v>
      </c>
      <c r="K7" s="13" t="inlineStr">
        <is>
          <t>H.264</t>
        </is>
      </c>
      <c r="L7" s="13" t="inlineStr">
        <is>
          <t>MP4</t>
        </is>
      </c>
      <c r="M7" s="13" t="inlineStr">
        <is>
          <t>Estéreo 48 kHz</t>
        </is>
      </c>
      <c r="N7" s="16" t="n">
        <v>8</v>
      </c>
      <c r="O7" s="14" t="inlineStr">
        <is>
          <t>TALLER_NUBE_CABECERA_v03.mp4</t>
        </is>
      </c>
      <c r="P7" s="13" t="inlineStr">
        <is>
          <t>Motion graphics</t>
        </is>
      </c>
      <c r="Q7" s="17" t="n">
        <v>46252</v>
      </c>
      <c r="R7" s="17" t="n">
        <v>46266</v>
      </c>
      <c r="S7" s="17" t="n">
        <v>46267</v>
      </c>
      <c r="T7" s="13" t="inlineStr">
        <is>
          <t>Entregado</t>
        </is>
      </c>
      <c r="U7" s="13" t="inlineStr">
        <is>
          <t>Aprobado</t>
        </is>
      </c>
      <c r="V7" s="13" t="inlineStr">
        <is>
          <t>Pendiente</t>
        </is>
      </c>
      <c r="W7" s="14" t="inlineStr">
        <is>
          <t>Producción/TallerNube/Curso</t>
        </is>
      </c>
      <c r="X7" s="20">
        <f>IF(OR($A7="",$R7="",$T7="Entregado",$T7="Cancelado"),"",$R7-TODAY())</f>
        <v/>
      </c>
      <c r="Y7" s="20">
        <f>IF(OR($A7="",$R7="",$S7=""),"",$S7-$R7)</f>
        <v/>
      </c>
      <c r="Z7" s="21">
        <f>IF($A7="","",IF(OR($B7="",$C7="",$D7="",$E7="",$F7="",$H7="",$I7="",$J7="",$K7="",$L7="",$M7="",$P7="",$Q7="",$R7="",$T7="",$U7="",$V7=""),"Revisar datos",IF($T7="Cancelado","Cancelado",IF(OR($U7="Rechazado",$V7="Rechazado"),"Corregir",IF(AND($T7="Entregado",$U7="Aprobado",$V7="Aprobado"),"Validado",IF(AND($R7&lt;TODAY(),$T7&lt;&gt;"Entregado"),"Vencido",IF(AND($R7&gt;=TODAY(),$R7&lt;=TODAY()+Configuración!$B$2,$T7&lt;&gt;"Entregado"),"Vence pronto",IF($T7="Entregado","Pendiente de validación","En curso"))))))))</f>
        <v/>
      </c>
      <c r="AA7" s="21">
        <f>IF($A7="","",IF(COUNTIF($A$2:$A$101,$A7)&gt;1,"ID duplicado",IF(OR($B7="",$C7="",$D7="",$E7="",$F7="",$H7="",$I7="",$J7="",$K7="",$L7="",$M7="",$P7="",$Q7="",$R7="",$T7="",$U7="",$V7=""),"Faltan datos",IF($R7&lt;$Q7,"Fechas incoherentes",IF(AND($T7="Entregado",OR($S7="",$O7="",$W7="")),"Completar entrega",IF(AND(OR($U7="Aprobado",$V7="Aprobado"),$T7&lt;&gt;"Entregado"),"Revisar estado","Correcto"))))))</f>
        <v/>
      </c>
    </row>
    <row r="8" ht="34" customHeight="1">
      <c r="A8" s="13" t="inlineStr">
        <is>
          <t>AV-007</t>
        </is>
      </c>
      <c r="B8" s="14" t="inlineStr">
        <is>
          <t>Prisma Norte</t>
        </is>
      </c>
      <c r="C8" s="14" t="inlineStr">
        <is>
          <t>Versión accesible</t>
        </is>
      </c>
      <c r="D8" s="13" t="inlineStr">
        <is>
          <t>Versión idiomática</t>
        </is>
      </c>
      <c r="E8" s="13" t="inlineStr">
        <is>
          <t>Web</t>
        </is>
      </c>
      <c r="F8" s="13" t="inlineStr">
        <is>
          <t>Español</t>
        </is>
      </c>
      <c r="G8" s="13" t="inlineStr">
        <is>
          <t>Archivo SRT</t>
        </is>
      </c>
      <c r="H8" s="13" t="inlineStr">
        <is>
          <t>1920 × 1080</t>
        </is>
      </c>
      <c r="I8" s="13" t="inlineStr">
        <is>
          <t>16:9</t>
        </is>
      </c>
      <c r="J8" s="31" t="n">
        <v>25</v>
      </c>
      <c r="K8" s="13" t="inlineStr">
        <is>
          <t>H.264</t>
        </is>
      </c>
      <c r="L8" s="13" t="inlineStr">
        <is>
          <t>MP4</t>
        </is>
      </c>
      <c r="M8" s="13" t="inlineStr">
        <is>
          <t>Estéreo 48 kHz</t>
        </is>
      </c>
      <c r="N8" s="16" t="n">
        <v>90</v>
      </c>
      <c r="O8" s="14" t="inlineStr">
        <is>
          <t>PRISMA_NORTE_ACCESIBLE.mp4</t>
        </is>
      </c>
      <c r="P8" s="13" t="inlineStr">
        <is>
          <t>Accesibilidad</t>
        </is>
      </c>
      <c r="Q8" s="17" t="n">
        <v>46262</v>
      </c>
      <c r="R8" s="17" t="n">
        <v>46280</v>
      </c>
      <c r="S8" s="17" t="n"/>
      <c r="T8" s="13" t="inlineStr">
        <is>
          <t>En curso</t>
        </is>
      </c>
      <c r="U8" s="13" t="inlineStr">
        <is>
          <t>Pendiente</t>
        </is>
      </c>
      <c r="V8" s="13" t="inlineStr">
        <is>
          <t>Pendiente</t>
        </is>
      </c>
      <c r="W8" s="14" t="inlineStr">
        <is>
          <t>Producción/Prisma/Accesible</t>
        </is>
      </c>
      <c r="X8" s="18">
        <f>IF(OR($A8="",$R8="",$T8="Entregado",$T8="Cancelado"),"",$R8-TODAY())</f>
        <v/>
      </c>
      <c r="Y8" s="18">
        <f>IF(OR($A8="",$R8="",$S8=""),"",$S8-$R8)</f>
        <v/>
      </c>
      <c r="Z8" s="19">
        <f>IF($A8="","",IF(OR($B8="",$C8="",$D8="",$E8="",$F8="",$H8="",$I8="",$J8="",$K8="",$L8="",$M8="",$P8="",$Q8="",$R8="",$T8="",$U8="",$V8=""),"Revisar datos",IF($T8="Cancelado","Cancelado",IF(OR($U8="Rechazado",$V8="Rechazado"),"Corregir",IF(AND($T8="Entregado",$U8="Aprobado",$V8="Aprobado"),"Validado",IF(AND($R8&lt;TODAY(),$T8&lt;&gt;"Entregado"),"Vencido",IF(AND($R8&gt;=TODAY(),$R8&lt;=TODAY()+Configuración!$B$2,$T8&lt;&gt;"Entregado"),"Vence pronto",IF($T8="Entregado","Pendiente de validación","En curso"))))))))</f>
        <v/>
      </c>
      <c r="AA8" s="19">
        <f>IF($A8="","",IF(COUNTIF($A$2:$A$101,$A8)&gt;1,"ID duplicado",IF(OR($B8="",$C8="",$D8="",$E8="",$F8="",$H8="",$I8="",$J8="",$K8="",$L8="",$M8="",$P8="",$Q8="",$R8="",$T8="",$U8="",$V8=""),"Faltan datos",IF($R8&lt;$Q8,"Fechas incoherentes",IF(AND($T8="Entregado",OR($S8="",$O8="",$W8="")),"Completar entrega",IF(AND(OR($U8="Aprobado",$V8="Aprobado"),$T8&lt;&gt;"Entregado"),"Revisar estado","Correcto"))))))</f>
        <v/>
      </c>
    </row>
    <row r="9" ht="34" customHeight="1">
      <c r="A9" s="13" t="inlineStr">
        <is>
          <t>AV-008</t>
        </is>
      </c>
      <c r="B9" s="14" t="inlineStr">
        <is>
          <t>Estudio Lumbre</t>
        </is>
      </c>
      <c r="C9" s="14" t="inlineStr">
        <is>
          <t>Bucle para pantalla</t>
        </is>
      </c>
      <c r="D9" s="13" t="inlineStr">
        <is>
          <t>Máster final</t>
        </is>
      </c>
      <c r="E9" s="13" t="inlineStr">
        <is>
          <t>Pantalla digital</t>
        </is>
      </c>
      <c r="F9" s="13" t="inlineStr">
        <is>
          <t>Sin diálogos</t>
        </is>
      </c>
      <c r="G9" s="13" t="inlineStr">
        <is>
          <t>No aplica</t>
        </is>
      </c>
      <c r="H9" s="13" t="inlineStr">
        <is>
          <t>3840 × 2160</t>
        </is>
      </c>
      <c r="I9" s="13" t="inlineStr">
        <is>
          <t>16:9</t>
        </is>
      </c>
      <c r="J9" s="31" t="n">
        <v>30</v>
      </c>
      <c r="K9" s="13" t="inlineStr">
        <is>
          <t>H.265</t>
        </is>
      </c>
      <c r="L9" s="13" t="inlineStr">
        <is>
          <t>MP4</t>
        </is>
      </c>
      <c r="M9" s="13" t="inlineStr">
        <is>
          <t>Sin audio</t>
        </is>
      </c>
      <c r="N9" s="16" t="n">
        <v>20</v>
      </c>
      <c r="O9" s="14" t="inlineStr">
        <is>
          <t>LUMBRE_LOOP_UHD.mp4</t>
        </is>
      </c>
      <c r="P9" s="13" t="inlineStr">
        <is>
          <t>Postproducción</t>
        </is>
      </c>
      <c r="Q9" s="17" t="n">
        <v>46249</v>
      </c>
      <c r="R9" s="17" t="n">
        <v>46265</v>
      </c>
      <c r="S9" s="17" t="n">
        <v>46264</v>
      </c>
      <c r="T9" s="13" t="inlineStr">
        <is>
          <t>Entregado</t>
        </is>
      </c>
      <c r="U9" s="13" t="inlineStr">
        <is>
          <t>Aprobado</t>
        </is>
      </c>
      <c r="V9" s="13" t="inlineStr">
        <is>
          <t>Aprobado</t>
        </is>
      </c>
      <c r="W9" s="14" t="inlineStr">
        <is>
          <t>Producción/Lumbre/Pantallas</t>
        </is>
      </c>
      <c r="X9" s="20">
        <f>IF(OR($A9="",$R9="",$T9="Entregado",$T9="Cancelado"),"",$R9-TODAY())</f>
        <v/>
      </c>
      <c r="Y9" s="20">
        <f>IF(OR($A9="",$R9="",$S9=""),"",$S9-$R9)</f>
        <v/>
      </c>
      <c r="Z9" s="21">
        <f>IF($A9="","",IF(OR($B9="",$C9="",$D9="",$E9="",$F9="",$H9="",$I9="",$J9="",$K9="",$L9="",$M9="",$P9="",$Q9="",$R9="",$T9="",$U9="",$V9=""),"Revisar datos",IF($T9="Cancelado","Cancelado",IF(OR($U9="Rechazado",$V9="Rechazado"),"Corregir",IF(AND($T9="Entregado",$U9="Aprobado",$V9="Aprobado"),"Validado",IF(AND($R9&lt;TODAY(),$T9&lt;&gt;"Entregado"),"Vencido",IF(AND($R9&gt;=TODAY(),$R9&lt;=TODAY()+Configuración!$B$2,$T9&lt;&gt;"Entregado"),"Vence pronto",IF($T9="Entregado","Pendiente de validación","En curso"))))))))</f>
        <v/>
      </c>
      <c r="AA9" s="21">
        <f>IF($A9="","",IF(COUNTIF($A$2:$A$101,$A9)&gt;1,"ID duplicado",IF(OR($B9="",$C9="",$D9="",$E9="",$F9="",$H9="",$I9="",$J9="",$K9="",$L9="",$M9="",$P9="",$Q9="",$R9="",$T9="",$U9="",$V9=""),"Faltan datos",IF($R9&lt;$Q9,"Fechas incoherentes",IF(AND($T9="Entregado",OR($S9="",$O9="",$W9="")),"Completar entrega",IF(AND(OR($U9="Aprobado",$V9="Aprobado"),$T9&lt;&gt;"Entregado"),"Revisar estado","Correcto"))))))</f>
        <v/>
      </c>
    </row>
    <row r="10" ht="34" customHeight="1">
      <c r="A10" s="13" t="inlineStr">
        <is>
          <t>AV-009</t>
        </is>
      </c>
      <c r="B10" s="14" t="inlineStr">
        <is>
          <t>Jardín Orbital</t>
        </is>
      </c>
      <c r="C10" s="14" t="inlineStr">
        <is>
          <t>Corte cuadrado 10 s</t>
        </is>
      </c>
      <c r="D10" s="13" t="inlineStr">
        <is>
          <t>Adaptación</t>
        </is>
      </c>
      <c r="E10" s="13" t="inlineStr">
        <is>
          <t>LinkedIn</t>
        </is>
      </c>
      <c r="F10" s="13" t="inlineStr">
        <is>
          <t>Español</t>
        </is>
      </c>
      <c r="G10" s="13" t="inlineStr">
        <is>
          <t>Incrustados</t>
        </is>
      </c>
      <c r="H10" s="13" t="inlineStr">
        <is>
          <t>1080 × 1080</t>
        </is>
      </c>
      <c r="I10" s="13" t="inlineStr">
        <is>
          <t>1:1</t>
        </is>
      </c>
      <c r="J10" s="31" t="n">
        <v>25</v>
      </c>
      <c r="K10" s="13" t="inlineStr">
        <is>
          <t>H.264</t>
        </is>
      </c>
      <c r="L10" s="13" t="inlineStr">
        <is>
          <t>MP4</t>
        </is>
      </c>
      <c r="M10" s="13" t="inlineStr">
        <is>
          <t>Estéreo 48 kHz</t>
        </is>
      </c>
      <c r="N10" s="16" t="n">
        <v>10</v>
      </c>
      <c r="O10" s="14" t="n"/>
      <c r="P10" s="13" t="inlineStr">
        <is>
          <t>Montaje</t>
        </is>
      </c>
      <c r="Q10" s="17" t="n">
        <v>46267</v>
      </c>
      <c r="R10" s="17" t="n">
        <v>46283</v>
      </c>
      <c r="S10" s="17" t="n"/>
      <c r="T10" s="13" t="inlineStr">
        <is>
          <t>Por producir</t>
        </is>
      </c>
      <c r="U10" s="13" t="inlineStr">
        <is>
          <t>Pendiente</t>
        </is>
      </c>
      <c r="V10" s="13" t="inlineStr">
        <is>
          <t>Pendiente</t>
        </is>
      </c>
      <c r="W10" s="14" t="inlineStr">
        <is>
          <t>Producción/JardinOrbital/Social</t>
        </is>
      </c>
      <c r="X10" s="18">
        <f>IF(OR($A10="",$R10="",$T10="Entregado",$T10="Cancelado"),"",$R10-TODAY())</f>
        <v/>
      </c>
      <c r="Y10" s="18">
        <f>IF(OR($A10="",$R10="",$S10=""),"",$S10-$R10)</f>
        <v/>
      </c>
      <c r="Z10" s="19">
        <f>IF($A10="","",IF(OR($B10="",$C10="",$D10="",$E10="",$F10="",$H10="",$I10="",$J10="",$K10="",$L10="",$M10="",$P10="",$Q10="",$R10="",$T10="",$U10="",$V10=""),"Revisar datos",IF($T10="Cancelado","Cancelado",IF(OR($U10="Rechazado",$V10="Rechazado"),"Corregir",IF(AND($T10="Entregado",$U10="Aprobado",$V10="Aprobado"),"Validado",IF(AND($R10&lt;TODAY(),$T10&lt;&gt;"Entregado"),"Vencido",IF(AND($R10&gt;=TODAY(),$R10&lt;=TODAY()+Configuración!$B$2,$T10&lt;&gt;"Entregado"),"Vence pronto",IF($T10="Entregado","Pendiente de validación","En curso"))))))))</f>
        <v/>
      </c>
      <c r="AA10" s="19">
        <f>IF($A10="","",IF(COUNTIF($A$2:$A$101,$A10)&gt;1,"ID duplicado",IF(OR($B10="",$C10="",$D10="",$E10="",$F10="",$H10="",$I10="",$J10="",$K10="",$L10="",$M10="",$P10="",$Q10="",$R10="",$T10="",$U10="",$V10=""),"Faltan datos",IF($R10&lt;$Q10,"Fechas incoherentes",IF(AND($T10="Entregado",OR($S10="",$O10="",$W10="")),"Completar entrega",IF(AND(OR($U10="Aprobado",$V10="Aprobado"),$T10&lt;&gt;"Entregado"),"Revisar estado","Correcto"))))))</f>
        <v/>
      </c>
    </row>
    <row r="11" ht="34" customHeight="1">
      <c r="A11" s="13" t="inlineStr">
        <is>
          <t>AV-010</t>
        </is>
      </c>
      <c r="B11" s="14" t="inlineStr">
        <is>
          <t>Marea de Papel</t>
        </is>
      </c>
      <c r="C11" s="14" t="inlineStr">
        <is>
          <t>Tráiler breve en catalán</t>
        </is>
      </c>
      <c r="D11" s="13" t="inlineStr">
        <is>
          <t>Versión idiomática</t>
        </is>
      </c>
      <c r="E11" s="13" t="inlineStr">
        <is>
          <t>Instagram</t>
        </is>
      </c>
      <c r="F11" s="13" t="inlineStr">
        <is>
          <t>Catalán</t>
        </is>
      </c>
      <c r="G11" s="13" t="inlineStr">
        <is>
          <t>Incrustados</t>
        </is>
      </c>
      <c r="H11" s="13" t="inlineStr">
        <is>
          <t>1080 × 1350</t>
        </is>
      </c>
      <c r="I11" s="13" t="inlineStr">
        <is>
          <t>4:5</t>
        </is>
      </c>
      <c r="J11" s="31" t="n">
        <v>25</v>
      </c>
      <c r="K11" s="13" t="inlineStr">
        <is>
          <t>H.264</t>
        </is>
      </c>
      <c r="L11" s="13" t="inlineStr">
        <is>
          <t>MP4</t>
        </is>
      </c>
      <c r="M11" s="13" t="inlineStr">
        <is>
          <t>Estéreo 48 kHz</t>
        </is>
      </c>
      <c r="N11" s="16" t="n">
        <v>25</v>
      </c>
      <c r="O11" s="14" t="n"/>
      <c r="P11" s="13" t="inlineStr">
        <is>
          <t>Postproducción</t>
        </is>
      </c>
      <c r="Q11" s="17" t="n">
        <v>46268</v>
      </c>
      <c r="R11" s="17" t="n">
        <v>46287</v>
      </c>
      <c r="S11" s="17" t="n"/>
      <c r="T11" s="13" t="inlineStr">
        <is>
          <t>Cancelado</t>
        </is>
      </c>
      <c r="U11" s="13" t="inlineStr">
        <is>
          <t>No aplica</t>
        </is>
      </c>
      <c r="V11" s="13" t="inlineStr">
        <is>
          <t>No aplica</t>
        </is>
      </c>
      <c r="W11" s="14" t="inlineStr">
        <is>
          <t>Producción/Marea/Cancelados</t>
        </is>
      </c>
      <c r="X11" s="20">
        <f>IF(OR($A11="",$R11="",$T11="Entregado",$T11="Cancelado"),"",$R11-TODAY())</f>
        <v/>
      </c>
      <c r="Y11" s="20">
        <f>IF(OR($A11="",$R11="",$S11=""),"",$S11-$R11)</f>
        <v/>
      </c>
      <c r="Z11" s="21">
        <f>IF($A11="","",IF(OR($B11="",$C11="",$D11="",$E11="",$F11="",$H11="",$I11="",$J11="",$K11="",$L11="",$M11="",$P11="",$Q11="",$R11="",$T11="",$U11="",$V11=""),"Revisar datos",IF($T11="Cancelado","Cancelado",IF(OR($U11="Rechazado",$V11="Rechazado"),"Corregir",IF(AND($T11="Entregado",$U11="Aprobado",$V11="Aprobado"),"Validado",IF(AND($R11&lt;TODAY(),$T11&lt;&gt;"Entregado"),"Vencido",IF(AND($R11&gt;=TODAY(),$R11&lt;=TODAY()+Configuración!$B$2,$T11&lt;&gt;"Entregado"),"Vence pronto",IF($T11="Entregado","Pendiente de validación","En curso"))))))))</f>
        <v/>
      </c>
      <c r="AA11" s="21">
        <f>IF($A11="","",IF(COUNTIF($A$2:$A$101,$A11)&gt;1,"ID duplicado",IF(OR($B11="",$C11="",$D11="",$E11="",$F11="",$H11="",$I11="",$J11="",$K11="",$L11="",$M11="",$P11="",$Q11="",$R11="",$T11="",$U11="",$V11=""),"Faltan datos",IF($R11&lt;$Q11,"Fechas incoherentes",IF(AND($T11="Entregado",OR($S11="",$O11="",$W11="")),"Completar entrega",IF(AND(OR($U11="Aprobado",$V11="Aprobado"),$T11&lt;&gt;"Entregado"),"Revisar estado","Correcto"))))))</f>
        <v/>
      </c>
    </row>
    <row r="12" ht="34" customHeight="1">
      <c r="A12" s="13" t="n"/>
      <c r="B12" s="14" t="n"/>
      <c r="C12" s="14" t="n"/>
      <c r="D12" s="13" t="n"/>
      <c r="E12" s="13" t="n"/>
      <c r="F12" s="13" t="n"/>
      <c r="G12" s="13" t="n"/>
      <c r="H12" s="13" t="n"/>
      <c r="I12" s="13" t="n"/>
      <c r="J12" s="31" t="n"/>
      <c r="K12" s="13" t="n"/>
      <c r="L12" s="13" t="n"/>
      <c r="M12" s="13" t="n"/>
      <c r="N12" s="16" t="n"/>
      <c r="O12" s="14" t="n"/>
      <c r="P12" s="13" t="n"/>
      <c r="Q12" s="17" t="n"/>
      <c r="R12" s="17" t="n"/>
      <c r="S12" s="17" t="n"/>
      <c r="T12" s="13" t="n"/>
      <c r="U12" s="13" t="n"/>
      <c r="V12" s="13" t="n"/>
      <c r="W12" s="14" t="n"/>
      <c r="X12" s="18">
        <f>IF(OR($A12="",$R12="",$T12="Entregado",$T12="Cancelado"),"",$R12-TODAY())</f>
        <v/>
      </c>
      <c r="Y12" s="18">
        <f>IF(OR($A12="",$R12="",$S12=""),"",$S12-$R12)</f>
        <v/>
      </c>
      <c r="Z12" s="19">
        <f>IF($A12="","",IF(OR($B12="",$C12="",$D12="",$E12="",$F12="",$H12="",$I12="",$J12="",$K12="",$L12="",$M12="",$P12="",$Q12="",$R12="",$T12="",$U12="",$V12=""),"Revisar datos",IF($T12="Cancelado","Cancelado",IF(OR($U12="Rechazado",$V12="Rechazado"),"Corregir",IF(AND($T12="Entregado",$U12="Aprobado",$V12="Aprobado"),"Validado",IF(AND($R12&lt;TODAY(),$T12&lt;&gt;"Entregado"),"Vencido",IF(AND($R12&gt;=TODAY(),$R12&lt;=TODAY()+Configuración!$B$2,$T12&lt;&gt;"Entregado"),"Vence pronto",IF($T12="Entregado","Pendiente de validación","En curso"))))))))</f>
        <v/>
      </c>
      <c r="AA12" s="19">
        <f>IF($A12="","",IF(COUNTIF($A$2:$A$101,$A12)&gt;1,"ID duplicado",IF(OR($B12="",$C12="",$D12="",$E12="",$F12="",$H12="",$I12="",$J12="",$K12="",$L12="",$M12="",$P12="",$Q12="",$R12="",$T12="",$U12="",$V12=""),"Faltan datos",IF($R12&lt;$Q12,"Fechas incoherentes",IF(AND($T12="Entregado",OR($S12="",$O12="",$W12="")),"Completar entrega",IF(AND(OR($U12="Aprobado",$V12="Aprobado"),$T12&lt;&gt;"Entregado"),"Revisar estado","Correcto"))))))</f>
        <v/>
      </c>
    </row>
    <row r="13" ht="34" customHeight="1">
      <c r="A13" s="13" t="n"/>
      <c r="B13" s="14" t="n"/>
      <c r="C13" s="14" t="n"/>
      <c r="D13" s="13" t="n"/>
      <c r="E13" s="13" t="n"/>
      <c r="F13" s="13" t="n"/>
      <c r="G13" s="13" t="n"/>
      <c r="H13" s="13" t="n"/>
      <c r="I13" s="13" t="n"/>
      <c r="J13" s="31" t="n"/>
      <c r="K13" s="13" t="n"/>
      <c r="L13" s="13" t="n"/>
      <c r="M13" s="13" t="n"/>
      <c r="N13" s="16" t="n"/>
      <c r="O13" s="14" t="n"/>
      <c r="P13" s="13" t="n"/>
      <c r="Q13" s="17" t="n"/>
      <c r="R13" s="17" t="n"/>
      <c r="S13" s="17" t="n"/>
      <c r="T13" s="13" t="n"/>
      <c r="U13" s="13" t="n"/>
      <c r="V13" s="13" t="n"/>
      <c r="W13" s="14" t="n"/>
      <c r="X13" s="20">
        <f>IF(OR($A13="",$R13="",$T13="Entregado",$T13="Cancelado"),"",$R13-TODAY())</f>
        <v/>
      </c>
      <c r="Y13" s="20">
        <f>IF(OR($A13="",$R13="",$S13=""),"",$S13-$R13)</f>
        <v/>
      </c>
      <c r="Z13" s="21">
        <f>IF($A13="","",IF(OR($B13="",$C13="",$D13="",$E13="",$F13="",$H13="",$I13="",$J13="",$K13="",$L13="",$M13="",$P13="",$Q13="",$R13="",$T13="",$U13="",$V13=""),"Revisar datos",IF($T13="Cancelado","Cancelado",IF(OR($U13="Rechazado",$V13="Rechazado"),"Corregir",IF(AND($T13="Entregado",$U13="Aprobado",$V13="Aprobado"),"Validado",IF(AND($R13&lt;TODAY(),$T13&lt;&gt;"Entregado"),"Vencido",IF(AND($R13&gt;=TODAY(),$R13&lt;=TODAY()+Configuración!$B$2,$T13&lt;&gt;"Entregado"),"Vence pronto",IF($T13="Entregado","Pendiente de validación","En curso"))))))))</f>
        <v/>
      </c>
      <c r="AA13" s="21">
        <f>IF($A13="","",IF(COUNTIF($A$2:$A$101,$A13)&gt;1,"ID duplicado",IF(OR($B13="",$C13="",$D13="",$E13="",$F13="",$H13="",$I13="",$J13="",$K13="",$L13="",$M13="",$P13="",$Q13="",$R13="",$T13="",$U13="",$V13=""),"Faltan datos",IF($R13&lt;$Q13,"Fechas incoherentes",IF(AND($T13="Entregado",OR($S13="",$O13="",$W13="")),"Completar entrega",IF(AND(OR($U13="Aprobado",$V13="Aprobado"),$T13&lt;&gt;"Entregado"),"Revisar estado","Correcto"))))))</f>
        <v/>
      </c>
    </row>
    <row r="14" ht="34" customHeight="1">
      <c r="A14" s="13" t="n"/>
      <c r="B14" s="14" t="n"/>
      <c r="C14" s="14" t="n"/>
      <c r="D14" s="13" t="n"/>
      <c r="E14" s="13" t="n"/>
      <c r="F14" s="13" t="n"/>
      <c r="G14" s="13" t="n"/>
      <c r="H14" s="13" t="n"/>
      <c r="I14" s="13" t="n"/>
      <c r="J14" s="31" t="n"/>
      <c r="K14" s="13" t="n"/>
      <c r="L14" s="13" t="n"/>
      <c r="M14" s="13" t="n"/>
      <c r="N14" s="16" t="n"/>
      <c r="O14" s="14" t="n"/>
      <c r="P14" s="13" t="n"/>
      <c r="Q14" s="17" t="n"/>
      <c r="R14" s="17" t="n"/>
      <c r="S14" s="17" t="n"/>
      <c r="T14" s="13" t="n"/>
      <c r="U14" s="13" t="n"/>
      <c r="V14" s="13" t="n"/>
      <c r="W14" s="14" t="n"/>
      <c r="X14" s="18">
        <f>IF(OR($A14="",$R14="",$T14="Entregado",$T14="Cancelado"),"",$R14-TODAY())</f>
        <v/>
      </c>
      <c r="Y14" s="18">
        <f>IF(OR($A14="",$R14="",$S14=""),"",$S14-$R14)</f>
        <v/>
      </c>
      <c r="Z14" s="19">
        <f>IF($A14="","",IF(OR($B14="",$C14="",$D14="",$E14="",$F14="",$H14="",$I14="",$J14="",$K14="",$L14="",$M14="",$P14="",$Q14="",$R14="",$T14="",$U14="",$V14=""),"Revisar datos",IF($T14="Cancelado","Cancelado",IF(OR($U14="Rechazado",$V14="Rechazado"),"Corregir",IF(AND($T14="Entregado",$U14="Aprobado",$V14="Aprobado"),"Validado",IF(AND($R14&lt;TODAY(),$T14&lt;&gt;"Entregado"),"Vencido",IF(AND($R14&gt;=TODAY(),$R14&lt;=TODAY()+Configuración!$B$2,$T14&lt;&gt;"Entregado"),"Vence pronto",IF($T14="Entregado","Pendiente de validación","En curso"))))))))</f>
        <v/>
      </c>
      <c r="AA14" s="19">
        <f>IF($A14="","",IF(COUNTIF($A$2:$A$101,$A14)&gt;1,"ID duplicado",IF(OR($B14="",$C14="",$D14="",$E14="",$F14="",$H14="",$I14="",$J14="",$K14="",$L14="",$M14="",$P14="",$Q14="",$R14="",$T14="",$U14="",$V14=""),"Faltan datos",IF($R14&lt;$Q14,"Fechas incoherentes",IF(AND($T14="Entregado",OR($S14="",$O14="",$W14="")),"Completar entrega",IF(AND(OR($U14="Aprobado",$V14="Aprobado"),$T14&lt;&gt;"Entregado"),"Revisar estado","Correcto"))))))</f>
        <v/>
      </c>
    </row>
    <row r="15" ht="34" customHeight="1">
      <c r="A15" s="13" t="n"/>
      <c r="B15" s="14" t="n"/>
      <c r="C15" s="14" t="n"/>
      <c r="D15" s="13" t="n"/>
      <c r="E15" s="13" t="n"/>
      <c r="F15" s="13" t="n"/>
      <c r="G15" s="13" t="n"/>
      <c r="H15" s="13" t="n"/>
      <c r="I15" s="13" t="n"/>
      <c r="J15" s="31" t="n"/>
      <c r="K15" s="13" t="n"/>
      <c r="L15" s="13" t="n"/>
      <c r="M15" s="13" t="n"/>
      <c r="N15" s="16" t="n"/>
      <c r="O15" s="14" t="n"/>
      <c r="P15" s="13" t="n"/>
      <c r="Q15" s="17" t="n"/>
      <c r="R15" s="17" t="n"/>
      <c r="S15" s="17" t="n"/>
      <c r="T15" s="13" t="n"/>
      <c r="U15" s="13" t="n"/>
      <c r="V15" s="13" t="n"/>
      <c r="W15" s="14" t="n"/>
      <c r="X15" s="20">
        <f>IF(OR($A15="",$R15="",$T15="Entregado",$T15="Cancelado"),"",$R15-TODAY())</f>
        <v/>
      </c>
      <c r="Y15" s="20">
        <f>IF(OR($A15="",$R15="",$S15=""),"",$S15-$R15)</f>
        <v/>
      </c>
      <c r="Z15" s="21">
        <f>IF($A15="","",IF(OR($B15="",$C15="",$D15="",$E15="",$F15="",$H15="",$I15="",$J15="",$K15="",$L15="",$M15="",$P15="",$Q15="",$R15="",$T15="",$U15="",$V15=""),"Revisar datos",IF($T15="Cancelado","Cancelado",IF(OR($U15="Rechazado",$V15="Rechazado"),"Corregir",IF(AND($T15="Entregado",$U15="Aprobado",$V15="Aprobado"),"Validado",IF(AND($R15&lt;TODAY(),$T15&lt;&gt;"Entregado"),"Vencido",IF(AND($R15&gt;=TODAY(),$R15&lt;=TODAY()+Configuración!$B$2,$T15&lt;&gt;"Entregado"),"Vence pronto",IF($T15="Entregado","Pendiente de validación","En curso"))))))))</f>
        <v/>
      </c>
      <c r="AA15" s="21">
        <f>IF($A15="","",IF(COUNTIF($A$2:$A$101,$A15)&gt;1,"ID duplicado",IF(OR($B15="",$C15="",$D15="",$E15="",$F15="",$H15="",$I15="",$J15="",$K15="",$L15="",$M15="",$P15="",$Q15="",$R15="",$T15="",$U15="",$V15=""),"Faltan datos",IF($R15&lt;$Q15,"Fechas incoherentes",IF(AND($T15="Entregado",OR($S15="",$O15="",$W15="")),"Completar entrega",IF(AND(OR($U15="Aprobado",$V15="Aprobado"),$T15&lt;&gt;"Entregado"),"Revisar estado","Correcto"))))))</f>
        <v/>
      </c>
    </row>
    <row r="16" ht="34" customHeight="1">
      <c r="A16" s="13" t="n"/>
      <c r="B16" s="14" t="n"/>
      <c r="C16" s="14" t="n"/>
      <c r="D16" s="13" t="n"/>
      <c r="E16" s="13" t="n"/>
      <c r="F16" s="13" t="n"/>
      <c r="G16" s="13" t="n"/>
      <c r="H16" s="13" t="n"/>
      <c r="I16" s="13" t="n"/>
      <c r="J16" s="31" t="n"/>
      <c r="K16" s="13" t="n"/>
      <c r="L16" s="13" t="n"/>
      <c r="M16" s="13" t="n"/>
      <c r="N16" s="16" t="n"/>
      <c r="O16" s="14" t="n"/>
      <c r="P16" s="13" t="n"/>
      <c r="Q16" s="17" t="n"/>
      <c r="R16" s="17" t="n"/>
      <c r="S16" s="17" t="n"/>
      <c r="T16" s="13" t="n"/>
      <c r="U16" s="13" t="n"/>
      <c r="V16" s="13" t="n"/>
      <c r="W16" s="14" t="n"/>
      <c r="X16" s="18">
        <f>IF(OR($A16="",$R16="",$T16="Entregado",$T16="Cancelado"),"",$R16-TODAY())</f>
        <v/>
      </c>
      <c r="Y16" s="18">
        <f>IF(OR($A16="",$R16="",$S16=""),"",$S16-$R16)</f>
        <v/>
      </c>
      <c r="Z16" s="19">
        <f>IF($A16="","",IF(OR($B16="",$C16="",$D16="",$E16="",$F16="",$H16="",$I16="",$J16="",$K16="",$L16="",$M16="",$P16="",$Q16="",$R16="",$T16="",$U16="",$V16=""),"Revisar datos",IF($T16="Cancelado","Cancelado",IF(OR($U16="Rechazado",$V16="Rechazado"),"Corregir",IF(AND($T16="Entregado",$U16="Aprobado",$V16="Aprobado"),"Validado",IF(AND($R16&lt;TODAY(),$T16&lt;&gt;"Entregado"),"Vencido",IF(AND($R16&gt;=TODAY(),$R16&lt;=TODAY()+Configuración!$B$2,$T16&lt;&gt;"Entregado"),"Vence pronto",IF($T16="Entregado","Pendiente de validación","En curso"))))))))</f>
        <v/>
      </c>
      <c r="AA16" s="19">
        <f>IF($A16="","",IF(COUNTIF($A$2:$A$101,$A16)&gt;1,"ID duplicado",IF(OR($B16="",$C16="",$D16="",$E16="",$F16="",$H16="",$I16="",$J16="",$K16="",$L16="",$M16="",$P16="",$Q16="",$R16="",$T16="",$U16="",$V16=""),"Faltan datos",IF($R16&lt;$Q16,"Fechas incoherentes",IF(AND($T16="Entregado",OR($S16="",$O16="",$W16="")),"Completar entrega",IF(AND(OR($U16="Aprobado",$V16="Aprobado"),$T16&lt;&gt;"Entregado"),"Revisar estado","Correcto"))))))</f>
        <v/>
      </c>
    </row>
    <row r="17" ht="34" customHeight="1">
      <c r="A17" s="13" t="n"/>
      <c r="B17" s="14" t="n"/>
      <c r="C17" s="14" t="n"/>
      <c r="D17" s="13" t="n"/>
      <c r="E17" s="13" t="n"/>
      <c r="F17" s="13" t="n"/>
      <c r="G17" s="13" t="n"/>
      <c r="H17" s="13" t="n"/>
      <c r="I17" s="13" t="n"/>
      <c r="J17" s="31" t="n"/>
      <c r="K17" s="13" t="n"/>
      <c r="L17" s="13" t="n"/>
      <c r="M17" s="13" t="n"/>
      <c r="N17" s="16" t="n"/>
      <c r="O17" s="14" t="n"/>
      <c r="P17" s="13" t="n"/>
      <c r="Q17" s="17" t="n"/>
      <c r="R17" s="17" t="n"/>
      <c r="S17" s="17" t="n"/>
      <c r="T17" s="13" t="n"/>
      <c r="U17" s="13" t="n"/>
      <c r="V17" s="13" t="n"/>
      <c r="W17" s="14" t="n"/>
      <c r="X17" s="20">
        <f>IF(OR($A17="",$R17="",$T17="Entregado",$T17="Cancelado"),"",$R17-TODAY())</f>
        <v/>
      </c>
      <c r="Y17" s="20">
        <f>IF(OR($A17="",$R17="",$S17=""),"",$S17-$R17)</f>
        <v/>
      </c>
      <c r="Z17" s="21">
        <f>IF($A17="","",IF(OR($B17="",$C17="",$D17="",$E17="",$F17="",$H17="",$I17="",$J17="",$K17="",$L17="",$M17="",$P17="",$Q17="",$R17="",$T17="",$U17="",$V17=""),"Revisar datos",IF($T17="Cancelado","Cancelado",IF(OR($U17="Rechazado",$V17="Rechazado"),"Corregir",IF(AND($T17="Entregado",$U17="Aprobado",$V17="Aprobado"),"Validado",IF(AND($R17&lt;TODAY(),$T17&lt;&gt;"Entregado"),"Vencido",IF(AND($R17&gt;=TODAY(),$R17&lt;=TODAY()+Configuración!$B$2,$T17&lt;&gt;"Entregado"),"Vence pronto",IF($T17="Entregado","Pendiente de validación","En curso"))))))))</f>
        <v/>
      </c>
      <c r="AA17" s="21">
        <f>IF($A17="","",IF(COUNTIF($A$2:$A$101,$A17)&gt;1,"ID duplicado",IF(OR($B17="",$C17="",$D17="",$E17="",$F17="",$H17="",$I17="",$J17="",$K17="",$L17="",$M17="",$P17="",$Q17="",$R17="",$T17="",$U17="",$V17=""),"Faltan datos",IF($R17&lt;$Q17,"Fechas incoherentes",IF(AND($T17="Entregado",OR($S17="",$O17="",$W17="")),"Completar entrega",IF(AND(OR($U17="Aprobado",$V17="Aprobado"),$T17&lt;&gt;"Entregado"),"Revisar estado","Correcto"))))))</f>
        <v/>
      </c>
    </row>
    <row r="18" ht="34" customHeight="1">
      <c r="A18" s="13" t="n"/>
      <c r="B18" s="14" t="n"/>
      <c r="C18" s="14" t="n"/>
      <c r="D18" s="13" t="n"/>
      <c r="E18" s="13" t="n"/>
      <c r="F18" s="13" t="n"/>
      <c r="G18" s="13" t="n"/>
      <c r="H18" s="13" t="n"/>
      <c r="I18" s="13" t="n"/>
      <c r="J18" s="31" t="n"/>
      <c r="K18" s="13" t="n"/>
      <c r="L18" s="13" t="n"/>
      <c r="M18" s="13" t="n"/>
      <c r="N18" s="16" t="n"/>
      <c r="O18" s="14" t="n"/>
      <c r="P18" s="13" t="n"/>
      <c r="Q18" s="17" t="n"/>
      <c r="R18" s="17" t="n"/>
      <c r="S18" s="17" t="n"/>
      <c r="T18" s="13" t="n"/>
      <c r="U18" s="13" t="n"/>
      <c r="V18" s="13" t="n"/>
      <c r="W18" s="14" t="n"/>
      <c r="X18" s="18">
        <f>IF(OR($A18="",$R18="",$T18="Entregado",$T18="Cancelado"),"",$R18-TODAY())</f>
        <v/>
      </c>
      <c r="Y18" s="18">
        <f>IF(OR($A18="",$R18="",$S18=""),"",$S18-$R18)</f>
        <v/>
      </c>
      <c r="Z18" s="19">
        <f>IF($A18="","",IF(OR($B18="",$C18="",$D18="",$E18="",$F18="",$H18="",$I18="",$J18="",$K18="",$L18="",$M18="",$P18="",$Q18="",$R18="",$T18="",$U18="",$V18=""),"Revisar datos",IF($T18="Cancelado","Cancelado",IF(OR($U18="Rechazado",$V18="Rechazado"),"Corregir",IF(AND($T18="Entregado",$U18="Aprobado",$V18="Aprobado"),"Validado",IF(AND($R18&lt;TODAY(),$T18&lt;&gt;"Entregado"),"Vencido",IF(AND($R18&gt;=TODAY(),$R18&lt;=TODAY()+Configuración!$B$2,$T18&lt;&gt;"Entregado"),"Vence pronto",IF($T18="Entregado","Pendiente de validación","En curso"))))))))</f>
        <v/>
      </c>
      <c r="AA18" s="19">
        <f>IF($A18="","",IF(COUNTIF($A$2:$A$101,$A18)&gt;1,"ID duplicado",IF(OR($B18="",$C18="",$D18="",$E18="",$F18="",$H18="",$I18="",$J18="",$K18="",$L18="",$M18="",$P18="",$Q18="",$R18="",$T18="",$U18="",$V18=""),"Faltan datos",IF($R18&lt;$Q18,"Fechas incoherentes",IF(AND($T18="Entregado",OR($S18="",$O18="",$W18="")),"Completar entrega",IF(AND(OR($U18="Aprobado",$V18="Aprobado"),$T18&lt;&gt;"Entregado"),"Revisar estado","Correcto"))))))</f>
        <v/>
      </c>
    </row>
    <row r="19" ht="34" customHeight="1">
      <c r="A19" s="13" t="n"/>
      <c r="B19" s="14" t="n"/>
      <c r="C19" s="14" t="n"/>
      <c r="D19" s="13" t="n"/>
      <c r="E19" s="13" t="n"/>
      <c r="F19" s="13" t="n"/>
      <c r="G19" s="13" t="n"/>
      <c r="H19" s="13" t="n"/>
      <c r="I19" s="13" t="n"/>
      <c r="J19" s="31" t="n"/>
      <c r="K19" s="13" t="n"/>
      <c r="L19" s="13" t="n"/>
      <c r="M19" s="13" t="n"/>
      <c r="N19" s="16" t="n"/>
      <c r="O19" s="14" t="n"/>
      <c r="P19" s="13" t="n"/>
      <c r="Q19" s="17" t="n"/>
      <c r="R19" s="17" t="n"/>
      <c r="S19" s="17" t="n"/>
      <c r="T19" s="13" t="n"/>
      <c r="U19" s="13" t="n"/>
      <c r="V19" s="13" t="n"/>
      <c r="W19" s="14" t="n"/>
      <c r="X19" s="20">
        <f>IF(OR($A19="",$R19="",$T19="Entregado",$T19="Cancelado"),"",$R19-TODAY())</f>
        <v/>
      </c>
      <c r="Y19" s="20">
        <f>IF(OR($A19="",$R19="",$S19=""),"",$S19-$R19)</f>
        <v/>
      </c>
      <c r="Z19" s="21">
        <f>IF($A19="","",IF(OR($B19="",$C19="",$D19="",$E19="",$F19="",$H19="",$I19="",$J19="",$K19="",$L19="",$M19="",$P19="",$Q19="",$R19="",$T19="",$U19="",$V19=""),"Revisar datos",IF($T19="Cancelado","Cancelado",IF(OR($U19="Rechazado",$V19="Rechazado"),"Corregir",IF(AND($T19="Entregado",$U19="Aprobado",$V19="Aprobado"),"Validado",IF(AND($R19&lt;TODAY(),$T19&lt;&gt;"Entregado"),"Vencido",IF(AND($R19&gt;=TODAY(),$R19&lt;=TODAY()+Configuración!$B$2,$T19&lt;&gt;"Entregado"),"Vence pronto",IF($T19="Entregado","Pendiente de validación","En curso"))))))))</f>
        <v/>
      </c>
      <c r="AA19" s="21">
        <f>IF($A19="","",IF(COUNTIF($A$2:$A$101,$A19)&gt;1,"ID duplicado",IF(OR($B19="",$C19="",$D19="",$E19="",$F19="",$H19="",$I19="",$J19="",$K19="",$L19="",$M19="",$P19="",$Q19="",$R19="",$T19="",$U19="",$V19=""),"Faltan datos",IF($R19&lt;$Q19,"Fechas incoherentes",IF(AND($T19="Entregado",OR($S19="",$O19="",$W19="")),"Completar entrega",IF(AND(OR($U19="Aprobado",$V19="Aprobado"),$T19&lt;&gt;"Entregado"),"Revisar estado","Correcto"))))))</f>
        <v/>
      </c>
    </row>
    <row r="20" ht="34" customHeight="1">
      <c r="A20" s="13" t="n"/>
      <c r="B20" s="14" t="n"/>
      <c r="C20" s="14" t="n"/>
      <c r="D20" s="13" t="n"/>
      <c r="E20" s="13" t="n"/>
      <c r="F20" s="13" t="n"/>
      <c r="G20" s="13" t="n"/>
      <c r="H20" s="13" t="n"/>
      <c r="I20" s="13" t="n"/>
      <c r="J20" s="31" t="n"/>
      <c r="K20" s="13" t="n"/>
      <c r="L20" s="13" t="n"/>
      <c r="M20" s="13" t="n"/>
      <c r="N20" s="16" t="n"/>
      <c r="O20" s="14" t="n"/>
      <c r="P20" s="13" t="n"/>
      <c r="Q20" s="17" t="n"/>
      <c r="R20" s="17" t="n"/>
      <c r="S20" s="17" t="n"/>
      <c r="T20" s="13" t="n"/>
      <c r="U20" s="13" t="n"/>
      <c r="V20" s="13" t="n"/>
      <c r="W20" s="14" t="n"/>
      <c r="X20" s="18">
        <f>IF(OR($A20="",$R20="",$T20="Entregado",$T20="Cancelado"),"",$R20-TODAY())</f>
        <v/>
      </c>
      <c r="Y20" s="18">
        <f>IF(OR($A20="",$R20="",$S20=""),"",$S20-$R20)</f>
        <v/>
      </c>
      <c r="Z20" s="19">
        <f>IF($A20="","",IF(OR($B20="",$C20="",$D20="",$E20="",$F20="",$H20="",$I20="",$J20="",$K20="",$L20="",$M20="",$P20="",$Q20="",$R20="",$T20="",$U20="",$V20=""),"Revisar datos",IF($T20="Cancelado","Cancelado",IF(OR($U20="Rechazado",$V20="Rechazado"),"Corregir",IF(AND($T20="Entregado",$U20="Aprobado",$V20="Aprobado"),"Validado",IF(AND($R20&lt;TODAY(),$T20&lt;&gt;"Entregado"),"Vencido",IF(AND($R20&gt;=TODAY(),$R20&lt;=TODAY()+Configuración!$B$2,$T20&lt;&gt;"Entregado"),"Vence pronto",IF($T20="Entregado","Pendiente de validación","En curso"))))))))</f>
        <v/>
      </c>
      <c r="AA20" s="19">
        <f>IF($A20="","",IF(COUNTIF($A$2:$A$101,$A20)&gt;1,"ID duplicado",IF(OR($B20="",$C20="",$D20="",$E20="",$F20="",$H20="",$I20="",$J20="",$K20="",$L20="",$M20="",$P20="",$Q20="",$R20="",$T20="",$U20="",$V20=""),"Faltan datos",IF($R20&lt;$Q20,"Fechas incoherentes",IF(AND($T20="Entregado",OR($S20="",$O20="",$W20="")),"Completar entrega",IF(AND(OR($U20="Aprobado",$V20="Aprobado"),$T20&lt;&gt;"Entregado"),"Revisar estado","Correcto"))))))</f>
        <v/>
      </c>
    </row>
    <row r="21" ht="34" customHeight="1">
      <c r="A21" s="13" t="n"/>
      <c r="B21" s="14" t="n"/>
      <c r="C21" s="14" t="n"/>
      <c r="D21" s="13" t="n"/>
      <c r="E21" s="13" t="n"/>
      <c r="F21" s="13" t="n"/>
      <c r="G21" s="13" t="n"/>
      <c r="H21" s="13" t="n"/>
      <c r="I21" s="13" t="n"/>
      <c r="J21" s="31" t="n"/>
      <c r="K21" s="13" t="n"/>
      <c r="L21" s="13" t="n"/>
      <c r="M21" s="13" t="n"/>
      <c r="N21" s="16" t="n"/>
      <c r="O21" s="14" t="n"/>
      <c r="P21" s="13" t="n"/>
      <c r="Q21" s="17" t="n"/>
      <c r="R21" s="17" t="n"/>
      <c r="S21" s="17" t="n"/>
      <c r="T21" s="13" t="n"/>
      <c r="U21" s="13" t="n"/>
      <c r="V21" s="13" t="n"/>
      <c r="W21" s="14" t="n"/>
      <c r="X21" s="20">
        <f>IF(OR($A21="",$R21="",$T21="Entregado",$T21="Cancelado"),"",$R21-TODAY())</f>
        <v/>
      </c>
      <c r="Y21" s="20">
        <f>IF(OR($A21="",$R21="",$S21=""),"",$S21-$R21)</f>
        <v/>
      </c>
      <c r="Z21" s="21">
        <f>IF($A21="","",IF(OR($B21="",$C21="",$D21="",$E21="",$F21="",$H21="",$I21="",$J21="",$K21="",$L21="",$M21="",$P21="",$Q21="",$R21="",$T21="",$U21="",$V21=""),"Revisar datos",IF($T21="Cancelado","Cancelado",IF(OR($U21="Rechazado",$V21="Rechazado"),"Corregir",IF(AND($T21="Entregado",$U21="Aprobado",$V21="Aprobado"),"Validado",IF(AND($R21&lt;TODAY(),$T21&lt;&gt;"Entregado"),"Vencido",IF(AND($R21&gt;=TODAY(),$R21&lt;=TODAY()+Configuración!$B$2,$T21&lt;&gt;"Entregado"),"Vence pronto",IF($T21="Entregado","Pendiente de validación","En curso"))))))))</f>
        <v/>
      </c>
      <c r="AA21" s="21">
        <f>IF($A21="","",IF(COUNTIF($A$2:$A$101,$A21)&gt;1,"ID duplicado",IF(OR($B21="",$C21="",$D21="",$E21="",$F21="",$H21="",$I21="",$J21="",$K21="",$L21="",$M21="",$P21="",$Q21="",$R21="",$T21="",$U21="",$V21=""),"Faltan datos",IF($R21&lt;$Q21,"Fechas incoherentes",IF(AND($T21="Entregado",OR($S21="",$O21="",$W21="")),"Completar entrega",IF(AND(OR($U21="Aprobado",$V21="Aprobado"),$T21&lt;&gt;"Entregado"),"Revisar estado","Correcto"))))))</f>
        <v/>
      </c>
    </row>
    <row r="22" ht="34" customHeight="1">
      <c r="A22" s="13" t="n"/>
      <c r="B22" s="14" t="n"/>
      <c r="C22" s="14" t="n"/>
      <c r="D22" s="13" t="n"/>
      <c r="E22" s="13" t="n"/>
      <c r="F22" s="13" t="n"/>
      <c r="G22" s="13" t="n"/>
      <c r="H22" s="13" t="n"/>
      <c r="I22" s="13" t="n"/>
      <c r="J22" s="31" t="n"/>
      <c r="K22" s="13" t="n"/>
      <c r="L22" s="13" t="n"/>
      <c r="M22" s="13" t="n"/>
      <c r="N22" s="16" t="n"/>
      <c r="O22" s="14" t="n"/>
      <c r="P22" s="13" t="n"/>
      <c r="Q22" s="17" t="n"/>
      <c r="R22" s="17" t="n"/>
      <c r="S22" s="17" t="n"/>
      <c r="T22" s="13" t="n"/>
      <c r="U22" s="13" t="n"/>
      <c r="V22" s="13" t="n"/>
      <c r="W22" s="14" t="n"/>
      <c r="X22" s="18">
        <f>IF(OR($A22="",$R22="",$T22="Entregado",$T22="Cancelado"),"",$R22-TODAY())</f>
        <v/>
      </c>
      <c r="Y22" s="18">
        <f>IF(OR($A22="",$R22="",$S22=""),"",$S22-$R22)</f>
        <v/>
      </c>
      <c r="Z22" s="19">
        <f>IF($A22="","",IF(OR($B22="",$C22="",$D22="",$E22="",$F22="",$H22="",$I22="",$J22="",$K22="",$L22="",$M22="",$P22="",$Q22="",$R22="",$T22="",$U22="",$V22=""),"Revisar datos",IF($T22="Cancelado","Cancelado",IF(OR($U22="Rechazado",$V22="Rechazado"),"Corregir",IF(AND($T22="Entregado",$U22="Aprobado",$V22="Aprobado"),"Validado",IF(AND($R22&lt;TODAY(),$T22&lt;&gt;"Entregado"),"Vencido",IF(AND($R22&gt;=TODAY(),$R22&lt;=TODAY()+Configuración!$B$2,$T22&lt;&gt;"Entregado"),"Vence pronto",IF($T22="Entregado","Pendiente de validación","En curso"))))))))</f>
        <v/>
      </c>
      <c r="AA22" s="19">
        <f>IF($A22="","",IF(COUNTIF($A$2:$A$101,$A22)&gt;1,"ID duplicado",IF(OR($B22="",$C22="",$D22="",$E22="",$F22="",$H22="",$I22="",$J22="",$K22="",$L22="",$M22="",$P22="",$Q22="",$R22="",$T22="",$U22="",$V22=""),"Faltan datos",IF($R22&lt;$Q22,"Fechas incoherentes",IF(AND($T22="Entregado",OR($S22="",$O22="",$W22="")),"Completar entrega",IF(AND(OR($U22="Aprobado",$V22="Aprobado"),$T22&lt;&gt;"Entregado"),"Revisar estado","Correcto"))))))</f>
        <v/>
      </c>
    </row>
    <row r="23" ht="34" customHeight="1">
      <c r="A23" s="13" t="n"/>
      <c r="B23" s="14" t="n"/>
      <c r="C23" s="14" t="n"/>
      <c r="D23" s="13" t="n"/>
      <c r="E23" s="13" t="n"/>
      <c r="F23" s="13" t="n"/>
      <c r="G23" s="13" t="n"/>
      <c r="H23" s="13" t="n"/>
      <c r="I23" s="13" t="n"/>
      <c r="J23" s="31" t="n"/>
      <c r="K23" s="13" t="n"/>
      <c r="L23" s="13" t="n"/>
      <c r="M23" s="13" t="n"/>
      <c r="N23" s="16" t="n"/>
      <c r="O23" s="14" t="n"/>
      <c r="P23" s="13" t="n"/>
      <c r="Q23" s="17" t="n"/>
      <c r="R23" s="17" t="n"/>
      <c r="S23" s="17" t="n"/>
      <c r="T23" s="13" t="n"/>
      <c r="U23" s="13" t="n"/>
      <c r="V23" s="13" t="n"/>
      <c r="W23" s="14" t="n"/>
      <c r="X23" s="20">
        <f>IF(OR($A23="",$R23="",$T23="Entregado",$T23="Cancelado"),"",$R23-TODAY())</f>
        <v/>
      </c>
      <c r="Y23" s="20">
        <f>IF(OR($A23="",$R23="",$S23=""),"",$S23-$R23)</f>
        <v/>
      </c>
      <c r="Z23" s="21">
        <f>IF($A23="","",IF(OR($B23="",$C23="",$D23="",$E23="",$F23="",$H23="",$I23="",$J23="",$K23="",$L23="",$M23="",$P23="",$Q23="",$R23="",$T23="",$U23="",$V23=""),"Revisar datos",IF($T23="Cancelado","Cancelado",IF(OR($U23="Rechazado",$V23="Rechazado"),"Corregir",IF(AND($T23="Entregado",$U23="Aprobado",$V23="Aprobado"),"Validado",IF(AND($R23&lt;TODAY(),$T23&lt;&gt;"Entregado"),"Vencido",IF(AND($R23&gt;=TODAY(),$R23&lt;=TODAY()+Configuración!$B$2,$T23&lt;&gt;"Entregado"),"Vence pronto",IF($T23="Entregado","Pendiente de validación","En curso"))))))))</f>
        <v/>
      </c>
      <c r="AA23" s="21">
        <f>IF($A23="","",IF(COUNTIF($A$2:$A$101,$A23)&gt;1,"ID duplicado",IF(OR($B23="",$C23="",$D23="",$E23="",$F23="",$H23="",$I23="",$J23="",$K23="",$L23="",$M23="",$P23="",$Q23="",$R23="",$T23="",$U23="",$V23=""),"Faltan datos",IF($R23&lt;$Q23,"Fechas incoherentes",IF(AND($T23="Entregado",OR($S23="",$O23="",$W23="")),"Completar entrega",IF(AND(OR($U23="Aprobado",$V23="Aprobado"),$T23&lt;&gt;"Entregado"),"Revisar estado","Correcto"))))))</f>
        <v/>
      </c>
    </row>
    <row r="24" ht="34" customHeight="1">
      <c r="A24" s="13" t="n"/>
      <c r="B24" s="14" t="n"/>
      <c r="C24" s="14" t="n"/>
      <c r="D24" s="13" t="n"/>
      <c r="E24" s="13" t="n"/>
      <c r="F24" s="13" t="n"/>
      <c r="G24" s="13" t="n"/>
      <c r="H24" s="13" t="n"/>
      <c r="I24" s="13" t="n"/>
      <c r="J24" s="31" t="n"/>
      <c r="K24" s="13" t="n"/>
      <c r="L24" s="13" t="n"/>
      <c r="M24" s="13" t="n"/>
      <c r="N24" s="16" t="n"/>
      <c r="O24" s="14" t="n"/>
      <c r="P24" s="13" t="n"/>
      <c r="Q24" s="17" t="n"/>
      <c r="R24" s="17" t="n"/>
      <c r="S24" s="17" t="n"/>
      <c r="T24" s="13" t="n"/>
      <c r="U24" s="13" t="n"/>
      <c r="V24" s="13" t="n"/>
      <c r="W24" s="14" t="n"/>
      <c r="X24" s="18">
        <f>IF(OR($A24="",$R24="",$T24="Entregado",$T24="Cancelado"),"",$R24-TODAY())</f>
        <v/>
      </c>
      <c r="Y24" s="18">
        <f>IF(OR($A24="",$R24="",$S24=""),"",$S24-$R24)</f>
        <v/>
      </c>
      <c r="Z24" s="19">
        <f>IF($A24="","",IF(OR($B24="",$C24="",$D24="",$E24="",$F24="",$H24="",$I24="",$J24="",$K24="",$L24="",$M24="",$P24="",$Q24="",$R24="",$T24="",$U24="",$V24=""),"Revisar datos",IF($T24="Cancelado","Cancelado",IF(OR($U24="Rechazado",$V24="Rechazado"),"Corregir",IF(AND($T24="Entregado",$U24="Aprobado",$V24="Aprobado"),"Validado",IF(AND($R24&lt;TODAY(),$T24&lt;&gt;"Entregado"),"Vencido",IF(AND($R24&gt;=TODAY(),$R24&lt;=TODAY()+Configuración!$B$2,$T24&lt;&gt;"Entregado"),"Vence pronto",IF($T24="Entregado","Pendiente de validación","En curso"))))))))</f>
        <v/>
      </c>
      <c r="AA24" s="19">
        <f>IF($A24="","",IF(COUNTIF($A$2:$A$101,$A24)&gt;1,"ID duplicado",IF(OR($B24="",$C24="",$D24="",$E24="",$F24="",$H24="",$I24="",$J24="",$K24="",$L24="",$M24="",$P24="",$Q24="",$R24="",$T24="",$U24="",$V24=""),"Faltan datos",IF($R24&lt;$Q24,"Fechas incoherentes",IF(AND($T24="Entregado",OR($S24="",$O24="",$W24="")),"Completar entrega",IF(AND(OR($U24="Aprobado",$V24="Aprobado"),$T24&lt;&gt;"Entregado"),"Revisar estado","Correcto"))))))</f>
        <v/>
      </c>
    </row>
    <row r="25" ht="34" customHeight="1">
      <c r="A25" s="13" t="n"/>
      <c r="B25" s="14" t="n"/>
      <c r="C25" s="14" t="n"/>
      <c r="D25" s="13" t="n"/>
      <c r="E25" s="13" t="n"/>
      <c r="F25" s="13" t="n"/>
      <c r="G25" s="13" t="n"/>
      <c r="H25" s="13" t="n"/>
      <c r="I25" s="13" t="n"/>
      <c r="J25" s="31" t="n"/>
      <c r="K25" s="13" t="n"/>
      <c r="L25" s="13" t="n"/>
      <c r="M25" s="13" t="n"/>
      <c r="N25" s="16" t="n"/>
      <c r="O25" s="14" t="n"/>
      <c r="P25" s="13" t="n"/>
      <c r="Q25" s="17" t="n"/>
      <c r="R25" s="17" t="n"/>
      <c r="S25" s="17" t="n"/>
      <c r="T25" s="13" t="n"/>
      <c r="U25" s="13" t="n"/>
      <c r="V25" s="13" t="n"/>
      <c r="W25" s="14" t="n"/>
      <c r="X25" s="20">
        <f>IF(OR($A25="",$R25="",$T25="Entregado",$T25="Cancelado"),"",$R25-TODAY())</f>
        <v/>
      </c>
      <c r="Y25" s="20">
        <f>IF(OR($A25="",$R25="",$S25=""),"",$S25-$R25)</f>
        <v/>
      </c>
      <c r="Z25" s="21">
        <f>IF($A25="","",IF(OR($B25="",$C25="",$D25="",$E25="",$F25="",$H25="",$I25="",$J25="",$K25="",$L25="",$M25="",$P25="",$Q25="",$R25="",$T25="",$U25="",$V25=""),"Revisar datos",IF($T25="Cancelado","Cancelado",IF(OR($U25="Rechazado",$V25="Rechazado"),"Corregir",IF(AND($T25="Entregado",$U25="Aprobado",$V25="Aprobado"),"Validado",IF(AND($R25&lt;TODAY(),$T25&lt;&gt;"Entregado"),"Vencido",IF(AND($R25&gt;=TODAY(),$R25&lt;=TODAY()+Configuración!$B$2,$T25&lt;&gt;"Entregado"),"Vence pronto",IF($T25="Entregado","Pendiente de validación","En curso"))))))))</f>
        <v/>
      </c>
      <c r="AA25" s="21">
        <f>IF($A25="","",IF(COUNTIF($A$2:$A$101,$A25)&gt;1,"ID duplicado",IF(OR($B25="",$C25="",$D25="",$E25="",$F25="",$H25="",$I25="",$J25="",$K25="",$L25="",$M25="",$P25="",$Q25="",$R25="",$T25="",$U25="",$V25=""),"Faltan datos",IF($R25&lt;$Q25,"Fechas incoherentes",IF(AND($T25="Entregado",OR($S25="",$O25="",$W25="")),"Completar entrega",IF(AND(OR($U25="Aprobado",$V25="Aprobado"),$T25&lt;&gt;"Entregado"),"Revisar estado","Correcto"))))))</f>
        <v/>
      </c>
    </row>
    <row r="26" ht="34" customHeight="1">
      <c r="A26" s="13" t="n"/>
      <c r="B26" s="14" t="n"/>
      <c r="C26" s="14" t="n"/>
      <c r="D26" s="13" t="n"/>
      <c r="E26" s="13" t="n"/>
      <c r="F26" s="13" t="n"/>
      <c r="G26" s="13" t="n"/>
      <c r="H26" s="13" t="n"/>
      <c r="I26" s="13" t="n"/>
      <c r="J26" s="31" t="n"/>
      <c r="K26" s="13" t="n"/>
      <c r="L26" s="13" t="n"/>
      <c r="M26" s="13" t="n"/>
      <c r="N26" s="16" t="n"/>
      <c r="O26" s="14" t="n"/>
      <c r="P26" s="13" t="n"/>
      <c r="Q26" s="17" t="n"/>
      <c r="R26" s="17" t="n"/>
      <c r="S26" s="17" t="n"/>
      <c r="T26" s="13" t="n"/>
      <c r="U26" s="13" t="n"/>
      <c r="V26" s="13" t="n"/>
      <c r="W26" s="14" t="n"/>
      <c r="X26" s="18">
        <f>IF(OR($A26="",$R26="",$T26="Entregado",$T26="Cancelado"),"",$R26-TODAY())</f>
        <v/>
      </c>
      <c r="Y26" s="18">
        <f>IF(OR($A26="",$R26="",$S26=""),"",$S26-$R26)</f>
        <v/>
      </c>
      <c r="Z26" s="19">
        <f>IF($A26="","",IF(OR($B26="",$C26="",$D26="",$E26="",$F26="",$H26="",$I26="",$J26="",$K26="",$L26="",$M26="",$P26="",$Q26="",$R26="",$T26="",$U26="",$V26=""),"Revisar datos",IF($T26="Cancelado","Cancelado",IF(OR($U26="Rechazado",$V26="Rechazado"),"Corregir",IF(AND($T26="Entregado",$U26="Aprobado",$V26="Aprobado"),"Validado",IF(AND($R26&lt;TODAY(),$T26&lt;&gt;"Entregado"),"Vencido",IF(AND($R26&gt;=TODAY(),$R26&lt;=TODAY()+Configuración!$B$2,$T26&lt;&gt;"Entregado"),"Vence pronto",IF($T26="Entregado","Pendiente de validación","En curso"))))))))</f>
        <v/>
      </c>
      <c r="AA26" s="19">
        <f>IF($A26="","",IF(COUNTIF($A$2:$A$101,$A26)&gt;1,"ID duplicado",IF(OR($B26="",$C26="",$D26="",$E26="",$F26="",$H26="",$I26="",$J26="",$K26="",$L26="",$M26="",$P26="",$Q26="",$R26="",$T26="",$U26="",$V26=""),"Faltan datos",IF($R26&lt;$Q26,"Fechas incoherentes",IF(AND($T26="Entregado",OR($S26="",$O26="",$W26="")),"Completar entrega",IF(AND(OR($U26="Aprobado",$V26="Aprobado"),$T26&lt;&gt;"Entregado"),"Revisar estado","Correcto"))))))</f>
        <v/>
      </c>
    </row>
    <row r="27" ht="34" customHeight="1">
      <c r="A27" s="13" t="n"/>
      <c r="B27" s="14" t="n"/>
      <c r="C27" s="14" t="n"/>
      <c r="D27" s="13" t="n"/>
      <c r="E27" s="13" t="n"/>
      <c r="F27" s="13" t="n"/>
      <c r="G27" s="13" t="n"/>
      <c r="H27" s="13" t="n"/>
      <c r="I27" s="13" t="n"/>
      <c r="J27" s="31" t="n"/>
      <c r="K27" s="13" t="n"/>
      <c r="L27" s="13" t="n"/>
      <c r="M27" s="13" t="n"/>
      <c r="N27" s="16" t="n"/>
      <c r="O27" s="14" t="n"/>
      <c r="P27" s="13" t="n"/>
      <c r="Q27" s="17" t="n"/>
      <c r="R27" s="17" t="n"/>
      <c r="S27" s="17" t="n"/>
      <c r="T27" s="13" t="n"/>
      <c r="U27" s="13" t="n"/>
      <c r="V27" s="13" t="n"/>
      <c r="W27" s="14" t="n"/>
      <c r="X27" s="20">
        <f>IF(OR($A27="",$R27="",$T27="Entregado",$T27="Cancelado"),"",$R27-TODAY())</f>
        <v/>
      </c>
      <c r="Y27" s="20">
        <f>IF(OR($A27="",$R27="",$S27=""),"",$S27-$R27)</f>
        <v/>
      </c>
      <c r="Z27" s="21">
        <f>IF($A27="","",IF(OR($B27="",$C27="",$D27="",$E27="",$F27="",$H27="",$I27="",$J27="",$K27="",$L27="",$M27="",$P27="",$Q27="",$R27="",$T27="",$U27="",$V27=""),"Revisar datos",IF($T27="Cancelado","Cancelado",IF(OR($U27="Rechazado",$V27="Rechazado"),"Corregir",IF(AND($T27="Entregado",$U27="Aprobado",$V27="Aprobado"),"Validado",IF(AND($R27&lt;TODAY(),$T27&lt;&gt;"Entregado"),"Vencido",IF(AND($R27&gt;=TODAY(),$R27&lt;=TODAY()+Configuración!$B$2,$T27&lt;&gt;"Entregado"),"Vence pronto",IF($T27="Entregado","Pendiente de validación","En curso"))))))))</f>
        <v/>
      </c>
      <c r="AA27" s="21">
        <f>IF($A27="","",IF(COUNTIF($A$2:$A$101,$A27)&gt;1,"ID duplicado",IF(OR($B27="",$C27="",$D27="",$E27="",$F27="",$H27="",$I27="",$J27="",$K27="",$L27="",$M27="",$P27="",$Q27="",$R27="",$T27="",$U27="",$V27=""),"Faltan datos",IF($R27&lt;$Q27,"Fechas incoherentes",IF(AND($T27="Entregado",OR($S27="",$O27="",$W27="")),"Completar entrega",IF(AND(OR($U27="Aprobado",$V27="Aprobado"),$T27&lt;&gt;"Entregado"),"Revisar estado","Correcto"))))))</f>
        <v/>
      </c>
    </row>
    <row r="28" ht="34" customHeight="1">
      <c r="A28" s="13" t="n"/>
      <c r="B28" s="14" t="n"/>
      <c r="C28" s="14" t="n"/>
      <c r="D28" s="13" t="n"/>
      <c r="E28" s="13" t="n"/>
      <c r="F28" s="13" t="n"/>
      <c r="G28" s="13" t="n"/>
      <c r="H28" s="13" t="n"/>
      <c r="I28" s="13" t="n"/>
      <c r="J28" s="31" t="n"/>
      <c r="K28" s="13" t="n"/>
      <c r="L28" s="13" t="n"/>
      <c r="M28" s="13" t="n"/>
      <c r="N28" s="16" t="n"/>
      <c r="O28" s="14" t="n"/>
      <c r="P28" s="13" t="n"/>
      <c r="Q28" s="17" t="n"/>
      <c r="R28" s="17" t="n"/>
      <c r="S28" s="17" t="n"/>
      <c r="T28" s="13" t="n"/>
      <c r="U28" s="13" t="n"/>
      <c r="V28" s="13" t="n"/>
      <c r="W28" s="14" t="n"/>
      <c r="X28" s="18">
        <f>IF(OR($A28="",$R28="",$T28="Entregado",$T28="Cancelado"),"",$R28-TODAY())</f>
        <v/>
      </c>
      <c r="Y28" s="18">
        <f>IF(OR($A28="",$R28="",$S28=""),"",$S28-$R28)</f>
        <v/>
      </c>
      <c r="Z28" s="19">
        <f>IF($A28="","",IF(OR($B28="",$C28="",$D28="",$E28="",$F28="",$H28="",$I28="",$J28="",$K28="",$L28="",$M28="",$P28="",$Q28="",$R28="",$T28="",$U28="",$V28=""),"Revisar datos",IF($T28="Cancelado","Cancelado",IF(OR($U28="Rechazado",$V28="Rechazado"),"Corregir",IF(AND($T28="Entregado",$U28="Aprobado",$V28="Aprobado"),"Validado",IF(AND($R28&lt;TODAY(),$T28&lt;&gt;"Entregado"),"Vencido",IF(AND($R28&gt;=TODAY(),$R28&lt;=TODAY()+Configuración!$B$2,$T28&lt;&gt;"Entregado"),"Vence pronto",IF($T28="Entregado","Pendiente de validación","En curso"))))))))</f>
        <v/>
      </c>
      <c r="AA28" s="19">
        <f>IF($A28="","",IF(COUNTIF($A$2:$A$101,$A28)&gt;1,"ID duplicado",IF(OR($B28="",$C28="",$D28="",$E28="",$F28="",$H28="",$I28="",$J28="",$K28="",$L28="",$M28="",$P28="",$Q28="",$R28="",$T28="",$U28="",$V28=""),"Faltan datos",IF($R28&lt;$Q28,"Fechas incoherentes",IF(AND($T28="Entregado",OR($S28="",$O28="",$W28="")),"Completar entrega",IF(AND(OR($U28="Aprobado",$V28="Aprobado"),$T28&lt;&gt;"Entregado"),"Revisar estado","Correcto"))))))</f>
        <v/>
      </c>
    </row>
    <row r="29" ht="34" customHeight="1">
      <c r="A29" s="13" t="n"/>
      <c r="B29" s="14" t="n"/>
      <c r="C29" s="14" t="n"/>
      <c r="D29" s="13" t="n"/>
      <c r="E29" s="13" t="n"/>
      <c r="F29" s="13" t="n"/>
      <c r="G29" s="13" t="n"/>
      <c r="H29" s="13" t="n"/>
      <c r="I29" s="13" t="n"/>
      <c r="J29" s="31" t="n"/>
      <c r="K29" s="13" t="n"/>
      <c r="L29" s="13" t="n"/>
      <c r="M29" s="13" t="n"/>
      <c r="N29" s="16" t="n"/>
      <c r="O29" s="14" t="n"/>
      <c r="P29" s="13" t="n"/>
      <c r="Q29" s="17" t="n"/>
      <c r="R29" s="17" t="n"/>
      <c r="S29" s="17" t="n"/>
      <c r="T29" s="13" t="n"/>
      <c r="U29" s="13" t="n"/>
      <c r="V29" s="13" t="n"/>
      <c r="W29" s="14" t="n"/>
      <c r="X29" s="20">
        <f>IF(OR($A29="",$R29="",$T29="Entregado",$T29="Cancelado"),"",$R29-TODAY())</f>
        <v/>
      </c>
      <c r="Y29" s="20">
        <f>IF(OR($A29="",$R29="",$S29=""),"",$S29-$R29)</f>
        <v/>
      </c>
      <c r="Z29" s="21">
        <f>IF($A29="","",IF(OR($B29="",$C29="",$D29="",$E29="",$F29="",$H29="",$I29="",$J29="",$K29="",$L29="",$M29="",$P29="",$Q29="",$R29="",$T29="",$U29="",$V29=""),"Revisar datos",IF($T29="Cancelado","Cancelado",IF(OR($U29="Rechazado",$V29="Rechazado"),"Corregir",IF(AND($T29="Entregado",$U29="Aprobado",$V29="Aprobado"),"Validado",IF(AND($R29&lt;TODAY(),$T29&lt;&gt;"Entregado"),"Vencido",IF(AND($R29&gt;=TODAY(),$R29&lt;=TODAY()+Configuración!$B$2,$T29&lt;&gt;"Entregado"),"Vence pronto",IF($T29="Entregado","Pendiente de validación","En curso"))))))))</f>
        <v/>
      </c>
      <c r="AA29" s="21">
        <f>IF($A29="","",IF(COUNTIF($A$2:$A$101,$A29)&gt;1,"ID duplicado",IF(OR($B29="",$C29="",$D29="",$E29="",$F29="",$H29="",$I29="",$J29="",$K29="",$L29="",$M29="",$P29="",$Q29="",$R29="",$T29="",$U29="",$V29=""),"Faltan datos",IF($R29&lt;$Q29,"Fechas incoherentes",IF(AND($T29="Entregado",OR($S29="",$O29="",$W29="")),"Completar entrega",IF(AND(OR($U29="Aprobado",$V29="Aprobado"),$T29&lt;&gt;"Entregado"),"Revisar estado","Correcto"))))))</f>
        <v/>
      </c>
    </row>
    <row r="30" ht="34" customHeight="1">
      <c r="A30" s="13" t="n"/>
      <c r="B30" s="14" t="n"/>
      <c r="C30" s="14" t="n"/>
      <c r="D30" s="13" t="n"/>
      <c r="E30" s="13" t="n"/>
      <c r="F30" s="13" t="n"/>
      <c r="G30" s="13" t="n"/>
      <c r="H30" s="13" t="n"/>
      <c r="I30" s="13" t="n"/>
      <c r="J30" s="31" t="n"/>
      <c r="K30" s="13" t="n"/>
      <c r="L30" s="13" t="n"/>
      <c r="M30" s="13" t="n"/>
      <c r="N30" s="16" t="n"/>
      <c r="O30" s="14" t="n"/>
      <c r="P30" s="13" t="n"/>
      <c r="Q30" s="17" t="n"/>
      <c r="R30" s="17" t="n"/>
      <c r="S30" s="17" t="n"/>
      <c r="T30" s="13" t="n"/>
      <c r="U30" s="13" t="n"/>
      <c r="V30" s="13" t="n"/>
      <c r="W30" s="14" t="n"/>
      <c r="X30" s="18">
        <f>IF(OR($A30="",$R30="",$T30="Entregado",$T30="Cancelado"),"",$R30-TODAY())</f>
        <v/>
      </c>
      <c r="Y30" s="18">
        <f>IF(OR($A30="",$R30="",$S30=""),"",$S30-$R30)</f>
        <v/>
      </c>
      <c r="Z30" s="19">
        <f>IF($A30="","",IF(OR($B30="",$C30="",$D30="",$E30="",$F30="",$H30="",$I30="",$J30="",$K30="",$L30="",$M30="",$P30="",$Q30="",$R30="",$T30="",$U30="",$V30=""),"Revisar datos",IF($T30="Cancelado","Cancelado",IF(OR($U30="Rechazado",$V30="Rechazado"),"Corregir",IF(AND($T30="Entregado",$U30="Aprobado",$V30="Aprobado"),"Validado",IF(AND($R30&lt;TODAY(),$T30&lt;&gt;"Entregado"),"Vencido",IF(AND($R30&gt;=TODAY(),$R30&lt;=TODAY()+Configuración!$B$2,$T30&lt;&gt;"Entregado"),"Vence pronto",IF($T30="Entregado","Pendiente de validación","En curso"))))))))</f>
        <v/>
      </c>
      <c r="AA30" s="19">
        <f>IF($A30="","",IF(COUNTIF($A$2:$A$101,$A30)&gt;1,"ID duplicado",IF(OR($B30="",$C30="",$D30="",$E30="",$F30="",$H30="",$I30="",$J30="",$K30="",$L30="",$M30="",$P30="",$Q30="",$R30="",$T30="",$U30="",$V30=""),"Faltan datos",IF($R30&lt;$Q30,"Fechas incoherentes",IF(AND($T30="Entregado",OR($S30="",$O30="",$W30="")),"Completar entrega",IF(AND(OR($U30="Aprobado",$V30="Aprobado"),$T30&lt;&gt;"Entregado"),"Revisar estado","Correcto"))))))</f>
        <v/>
      </c>
    </row>
    <row r="31" ht="34" customHeight="1">
      <c r="A31" s="13" t="n"/>
      <c r="B31" s="14" t="n"/>
      <c r="C31" s="14" t="n"/>
      <c r="D31" s="13" t="n"/>
      <c r="E31" s="13" t="n"/>
      <c r="F31" s="13" t="n"/>
      <c r="G31" s="13" t="n"/>
      <c r="H31" s="13" t="n"/>
      <c r="I31" s="13" t="n"/>
      <c r="J31" s="31" t="n"/>
      <c r="K31" s="13" t="n"/>
      <c r="L31" s="13" t="n"/>
      <c r="M31" s="13" t="n"/>
      <c r="N31" s="16" t="n"/>
      <c r="O31" s="14" t="n"/>
      <c r="P31" s="13" t="n"/>
      <c r="Q31" s="17" t="n"/>
      <c r="R31" s="17" t="n"/>
      <c r="S31" s="17" t="n"/>
      <c r="T31" s="13" t="n"/>
      <c r="U31" s="13" t="n"/>
      <c r="V31" s="13" t="n"/>
      <c r="W31" s="14" t="n"/>
      <c r="X31" s="20">
        <f>IF(OR($A31="",$R31="",$T31="Entregado",$T31="Cancelado"),"",$R31-TODAY())</f>
        <v/>
      </c>
      <c r="Y31" s="20">
        <f>IF(OR($A31="",$R31="",$S31=""),"",$S31-$R31)</f>
        <v/>
      </c>
      <c r="Z31" s="21">
        <f>IF($A31="","",IF(OR($B31="",$C31="",$D31="",$E31="",$F31="",$H31="",$I31="",$J31="",$K31="",$L31="",$M31="",$P31="",$Q31="",$R31="",$T31="",$U31="",$V31=""),"Revisar datos",IF($T31="Cancelado","Cancelado",IF(OR($U31="Rechazado",$V31="Rechazado"),"Corregir",IF(AND($T31="Entregado",$U31="Aprobado",$V31="Aprobado"),"Validado",IF(AND($R31&lt;TODAY(),$T31&lt;&gt;"Entregado"),"Vencido",IF(AND($R31&gt;=TODAY(),$R31&lt;=TODAY()+Configuración!$B$2,$T31&lt;&gt;"Entregado"),"Vence pronto",IF($T31="Entregado","Pendiente de validación","En curso"))))))))</f>
        <v/>
      </c>
      <c r="AA31" s="21">
        <f>IF($A31="","",IF(COUNTIF($A$2:$A$101,$A31)&gt;1,"ID duplicado",IF(OR($B31="",$C31="",$D31="",$E31="",$F31="",$H31="",$I31="",$J31="",$K31="",$L31="",$M31="",$P31="",$Q31="",$R31="",$T31="",$U31="",$V31=""),"Faltan datos",IF($R31&lt;$Q31,"Fechas incoherentes",IF(AND($T31="Entregado",OR($S31="",$O31="",$W31="")),"Completar entrega",IF(AND(OR($U31="Aprobado",$V31="Aprobado"),$T31&lt;&gt;"Entregado"),"Revisar estado","Correcto"))))))</f>
        <v/>
      </c>
    </row>
    <row r="32" ht="34" customHeight="1">
      <c r="A32" s="13" t="n"/>
      <c r="B32" s="14" t="n"/>
      <c r="C32" s="14" t="n"/>
      <c r="D32" s="13" t="n"/>
      <c r="E32" s="13" t="n"/>
      <c r="F32" s="13" t="n"/>
      <c r="G32" s="13" t="n"/>
      <c r="H32" s="13" t="n"/>
      <c r="I32" s="13" t="n"/>
      <c r="J32" s="31" t="n"/>
      <c r="K32" s="13" t="n"/>
      <c r="L32" s="13" t="n"/>
      <c r="M32" s="13" t="n"/>
      <c r="N32" s="16" t="n"/>
      <c r="O32" s="14" t="n"/>
      <c r="P32" s="13" t="n"/>
      <c r="Q32" s="17" t="n"/>
      <c r="R32" s="17" t="n"/>
      <c r="S32" s="17" t="n"/>
      <c r="T32" s="13" t="n"/>
      <c r="U32" s="13" t="n"/>
      <c r="V32" s="13" t="n"/>
      <c r="W32" s="14" t="n"/>
      <c r="X32" s="18">
        <f>IF(OR($A32="",$R32="",$T32="Entregado",$T32="Cancelado"),"",$R32-TODAY())</f>
        <v/>
      </c>
      <c r="Y32" s="18">
        <f>IF(OR($A32="",$R32="",$S32=""),"",$S32-$R32)</f>
        <v/>
      </c>
      <c r="Z32" s="19">
        <f>IF($A32="","",IF(OR($B32="",$C32="",$D32="",$E32="",$F32="",$H32="",$I32="",$J32="",$K32="",$L32="",$M32="",$P32="",$Q32="",$R32="",$T32="",$U32="",$V32=""),"Revisar datos",IF($T32="Cancelado","Cancelado",IF(OR($U32="Rechazado",$V32="Rechazado"),"Corregir",IF(AND($T32="Entregado",$U32="Aprobado",$V32="Aprobado"),"Validado",IF(AND($R32&lt;TODAY(),$T32&lt;&gt;"Entregado"),"Vencido",IF(AND($R32&gt;=TODAY(),$R32&lt;=TODAY()+Configuración!$B$2,$T32&lt;&gt;"Entregado"),"Vence pronto",IF($T32="Entregado","Pendiente de validación","En curso"))))))))</f>
        <v/>
      </c>
      <c r="AA32" s="19">
        <f>IF($A32="","",IF(COUNTIF($A$2:$A$101,$A32)&gt;1,"ID duplicado",IF(OR($B32="",$C32="",$D32="",$E32="",$F32="",$H32="",$I32="",$J32="",$K32="",$L32="",$M32="",$P32="",$Q32="",$R32="",$T32="",$U32="",$V32=""),"Faltan datos",IF($R32&lt;$Q32,"Fechas incoherentes",IF(AND($T32="Entregado",OR($S32="",$O32="",$W32="")),"Completar entrega",IF(AND(OR($U32="Aprobado",$V32="Aprobado"),$T32&lt;&gt;"Entregado"),"Revisar estado","Correcto"))))))</f>
        <v/>
      </c>
    </row>
    <row r="33" ht="34" customHeight="1">
      <c r="A33" s="13" t="n"/>
      <c r="B33" s="14" t="n"/>
      <c r="C33" s="14" t="n"/>
      <c r="D33" s="13" t="n"/>
      <c r="E33" s="13" t="n"/>
      <c r="F33" s="13" t="n"/>
      <c r="G33" s="13" t="n"/>
      <c r="H33" s="13" t="n"/>
      <c r="I33" s="13" t="n"/>
      <c r="J33" s="31" t="n"/>
      <c r="K33" s="13" t="n"/>
      <c r="L33" s="13" t="n"/>
      <c r="M33" s="13" t="n"/>
      <c r="N33" s="16" t="n"/>
      <c r="O33" s="14" t="n"/>
      <c r="P33" s="13" t="n"/>
      <c r="Q33" s="17" t="n"/>
      <c r="R33" s="17" t="n"/>
      <c r="S33" s="17" t="n"/>
      <c r="T33" s="13" t="n"/>
      <c r="U33" s="13" t="n"/>
      <c r="V33" s="13" t="n"/>
      <c r="W33" s="14" t="n"/>
      <c r="X33" s="20">
        <f>IF(OR($A33="",$R33="",$T33="Entregado",$T33="Cancelado"),"",$R33-TODAY())</f>
        <v/>
      </c>
      <c r="Y33" s="20">
        <f>IF(OR($A33="",$R33="",$S33=""),"",$S33-$R33)</f>
        <v/>
      </c>
      <c r="Z33" s="21">
        <f>IF($A33="","",IF(OR($B33="",$C33="",$D33="",$E33="",$F33="",$H33="",$I33="",$J33="",$K33="",$L33="",$M33="",$P33="",$Q33="",$R33="",$T33="",$U33="",$V33=""),"Revisar datos",IF($T33="Cancelado","Cancelado",IF(OR($U33="Rechazado",$V33="Rechazado"),"Corregir",IF(AND($T33="Entregado",$U33="Aprobado",$V33="Aprobado"),"Validado",IF(AND($R33&lt;TODAY(),$T33&lt;&gt;"Entregado"),"Vencido",IF(AND($R33&gt;=TODAY(),$R33&lt;=TODAY()+Configuración!$B$2,$T33&lt;&gt;"Entregado"),"Vence pronto",IF($T33="Entregado","Pendiente de validación","En curso"))))))))</f>
        <v/>
      </c>
      <c r="AA33" s="21">
        <f>IF($A33="","",IF(COUNTIF($A$2:$A$101,$A33)&gt;1,"ID duplicado",IF(OR($B33="",$C33="",$D33="",$E33="",$F33="",$H33="",$I33="",$J33="",$K33="",$L33="",$M33="",$P33="",$Q33="",$R33="",$T33="",$U33="",$V33=""),"Faltan datos",IF($R33&lt;$Q33,"Fechas incoherentes",IF(AND($T33="Entregado",OR($S33="",$O33="",$W33="")),"Completar entrega",IF(AND(OR($U33="Aprobado",$V33="Aprobado"),$T33&lt;&gt;"Entregado"),"Revisar estado","Correcto"))))))</f>
        <v/>
      </c>
    </row>
    <row r="34" ht="34" customHeight="1">
      <c r="A34" s="13" t="n"/>
      <c r="B34" s="14" t="n"/>
      <c r="C34" s="14" t="n"/>
      <c r="D34" s="13" t="n"/>
      <c r="E34" s="13" t="n"/>
      <c r="F34" s="13" t="n"/>
      <c r="G34" s="13" t="n"/>
      <c r="H34" s="13" t="n"/>
      <c r="I34" s="13" t="n"/>
      <c r="J34" s="31" t="n"/>
      <c r="K34" s="13" t="n"/>
      <c r="L34" s="13" t="n"/>
      <c r="M34" s="13" t="n"/>
      <c r="N34" s="16" t="n"/>
      <c r="O34" s="14" t="n"/>
      <c r="P34" s="13" t="n"/>
      <c r="Q34" s="17" t="n"/>
      <c r="R34" s="17" t="n"/>
      <c r="S34" s="17" t="n"/>
      <c r="T34" s="13" t="n"/>
      <c r="U34" s="13" t="n"/>
      <c r="V34" s="13" t="n"/>
      <c r="W34" s="14" t="n"/>
      <c r="X34" s="18">
        <f>IF(OR($A34="",$R34="",$T34="Entregado",$T34="Cancelado"),"",$R34-TODAY())</f>
        <v/>
      </c>
      <c r="Y34" s="18">
        <f>IF(OR($A34="",$R34="",$S34=""),"",$S34-$R34)</f>
        <v/>
      </c>
      <c r="Z34" s="19">
        <f>IF($A34="","",IF(OR($B34="",$C34="",$D34="",$E34="",$F34="",$H34="",$I34="",$J34="",$K34="",$L34="",$M34="",$P34="",$Q34="",$R34="",$T34="",$U34="",$V34=""),"Revisar datos",IF($T34="Cancelado","Cancelado",IF(OR($U34="Rechazado",$V34="Rechazado"),"Corregir",IF(AND($T34="Entregado",$U34="Aprobado",$V34="Aprobado"),"Validado",IF(AND($R34&lt;TODAY(),$T34&lt;&gt;"Entregado"),"Vencido",IF(AND($R34&gt;=TODAY(),$R34&lt;=TODAY()+Configuración!$B$2,$T34&lt;&gt;"Entregado"),"Vence pronto",IF($T34="Entregado","Pendiente de validación","En curso"))))))))</f>
        <v/>
      </c>
      <c r="AA34" s="19">
        <f>IF($A34="","",IF(COUNTIF($A$2:$A$101,$A34)&gt;1,"ID duplicado",IF(OR($B34="",$C34="",$D34="",$E34="",$F34="",$H34="",$I34="",$J34="",$K34="",$L34="",$M34="",$P34="",$Q34="",$R34="",$T34="",$U34="",$V34=""),"Faltan datos",IF($R34&lt;$Q34,"Fechas incoherentes",IF(AND($T34="Entregado",OR($S34="",$O34="",$W34="")),"Completar entrega",IF(AND(OR($U34="Aprobado",$V34="Aprobado"),$T34&lt;&gt;"Entregado"),"Revisar estado","Correcto"))))))</f>
        <v/>
      </c>
    </row>
    <row r="35" ht="34" customHeight="1">
      <c r="A35" s="13" t="n"/>
      <c r="B35" s="14" t="n"/>
      <c r="C35" s="14" t="n"/>
      <c r="D35" s="13" t="n"/>
      <c r="E35" s="13" t="n"/>
      <c r="F35" s="13" t="n"/>
      <c r="G35" s="13" t="n"/>
      <c r="H35" s="13" t="n"/>
      <c r="I35" s="13" t="n"/>
      <c r="J35" s="31" t="n"/>
      <c r="K35" s="13" t="n"/>
      <c r="L35" s="13" t="n"/>
      <c r="M35" s="13" t="n"/>
      <c r="N35" s="16" t="n"/>
      <c r="O35" s="14" t="n"/>
      <c r="P35" s="13" t="n"/>
      <c r="Q35" s="17" t="n"/>
      <c r="R35" s="17" t="n"/>
      <c r="S35" s="17" t="n"/>
      <c r="T35" s="13" t="n"/>
      <c r="U35" s="13" t="n"/>
      <c r="V35" s="13" t="n"/>
      <c r="W35" s="14" t="n"/>
      <c r="X35" s="20">
        <f>IF(OR($A35="",$R35="",$T35="Entregado",$T35="Cancelado"),"",$R35-TODAY())</f>
        <v/>
      </c>
      <c r="Y35" s="20">
        <f>IF(OR($A35="",$R35="",$S35=""),"",$S35-$R35)</f>
        <v/>
      </c>
      <c r="Z35" s="21">
        <f>IF($A35="","",IF(OR($B35="",$C35="",$D35="",$E35="",$F35="",$H35="",$I35="",$J35="",$K35="",$L35="",$M35="",$P35="",$Q35="",$R35="",$T35="",$U35="",$V35=""),"Revisar datos",IF($T35="Cancelado","Cancelado",IF(OR($U35="Rechazado",$V35="Rechazado"),"Corregir",IF(AND($T35="Entregado",$U35="Aprobado",$V35="Aprobado"),"Validado",IF(AND($R35&lt;TODAY(),$T35&lt;&gt;"Entregado"),"Vencido",IF(AND($R35&gt;=TODAY(),$R35&lt;=TODAY()+Configuración!$B$2,$T35&lt;&gt;"Entregado"),"Vence pronto",IF($T35="Entregado","Pendiente de validación","En curso"))))))))</f>
        <v/>
      </c>
      <c r="AA35" s="21">
        <f>IF($A35="","",IF(COUNTIF($A$2:$A$101,$A35)&gt;1,"ID duplicado",IF(OR($B35="",$C35="",$D35="",$E35="",$F35="",$H35="",$I35="",$J35="",$K35="",$L35="",$M35="",$P35="",$Q35="",$R35="",$T35="",$U35="",$V35=""),"Faltan datos",IF($R35&lt;$Q35,"Fechas incoherentes",IF(AND($T35="Entregado",OR($S35="",$O35="",$W35="")),"Completar entrega",IF(AND(OR($U35="Aprobado",$V35="Aprobado"),$T35&lt;&gt;"Entregado"),"Revisar estado","Correcto"))))))</f>
        <v/>
      </c>
    </row>
    <row r="36" ht="34" customHeight="1">
      <c r="A36" s="13" t="n"/>
      <c r="B36" s="14" t="n"/>
      <c r="C36" s="14" t="n"/>
      <c r="D36" s="13" t="n"/>
      <c r="E36" s="13" t="n"/>
      <c r="F36" s="13" t="n"/>
      <c r="G36" s="13" t="n"/>
      <c r="H36" s="13" t="n"/>
      <c r="I36" s="13" t="n"/>
      <c r="J36" s="31" t="n"/>
      <c r="K36" s="13" t="n"/>
      <c r="L36" s="13" t="n"/>
      <c r="M36" s="13" t="n"/>
      <c r="N36" s="16" t="n"/>
      <c r="O36" s="14" t="n"/>
      <c r="P36" s="13" t="n"/>
      <c r="Q36" s="17" t="n"/>
      <c r="R36" s="17" t="n"/>
      <c r="S36" s="17" t="n"/>
      <c r="T36" s="13" t="n"/>
      <c r="U36" s="13" t="n"/>
      <c r="V36" s="13" t="n"/>
      <c r="W36" s="14" t="n"/>
      <c r="X36" s="18">
        <f>IF(OR($A36="",$R36="",$T36="Entregado",$T36="Cancelado"),"",$R36-TODAY())</f>
        <v/>
      </c>
      <c r="Y36" s="18">
        <f>IF(OR($A36="",$R36="",$S36=""),"",$S36-$R36)</f>
        <v/>
      </c>
      <c r="Z36" s="19">
        <f>IF($A36="","",IF(OR($B36="",$C36="",$D36="",$E36="",$F36="",$H36="",$I36="",$J36="",$K36="",$L36="",$M36="",$P36="",$Q36="",$R36="",$T36="",$U36="",$V36=""),"Revisar datos",IF($T36="Cancelado","Cancelado",IF(OR($U36="Rechazado",$V36="Rechazado"),"Corregir",IF(AND($T36="Entregado",$U36="Aprobado",$V36="Aprobado"),"Validado",IF(AND($R36&lt;TODAY(),$T36&lt;&gt;"Entregado"),"Vencido",IF(AND($R36&gt;=TODAY(),$R36&lt;=TODAY()+Configuración!$B$2,$T36&lt;&gt;"Entregado"),"Vence pronto",IF($T36="Entregado","Pendiente de validación","En curso"))))))))</f>
        <v/>
      </c>
      <c r="AA36" s="19">
        <f>IF($A36="","",IF(COUNTIF($A$2:$A$101,$A36)&gt;1,"ID duplicado",IF(OR($B36="",$C36="",$D36="",$E36="",$F36="",$H36="",$I36="",$J36="",$K36="",$L36="",$M36="",$P36="",$Q36="",$R36="",$T36="",$U36="",$V36=""),"Faltan datos",IF($R36&lt;$Q36,"Fechas incoherentes",IF(AND($T36="Entregado",OR($S36="",$O36="",$W36="")),"Completar entrega",IF(AND(OR($U36="Aprobado",$V36="Aprobado"),$T36&lt;&gt;"Entregado"),"Revisar estado","Correcto"))))))</f>
        <v/>
      </c>
    </row>
    <row r="37" ht="34" customHeight="1">
      <c r="A37" s="13" t="n"/>
      <c r="B37" s="14" t="n"/>
      <c r="C37" s="14" t="n"/>
      <c r="D37" s="13" t="n"/>
      <c r="E37" s="13" t="n"/>
      <c r="F37" s="13" t="n"/>
      <c r="G37" s="13" t="n"/>
      <c r="H37" s="13" t="n"/>
      <c r="I37" s="13" t="n"/>
      <c r="J37" s="31" t="n"/>
      <c r="K37" s="13" t="n"/>
      <c r="L37" s="13" t="n"/>
      <c r="M37" s="13" t="n"/>
      <c r="N37" s="16" t="n"/>
      <c r="O37" s="14" t="n"/>
      <c r="P37" s="13" t="n"/>
      <c r="Q37" s="17" t="n"/>
      <c r="R37" s="17" t="n"/>
      <c r="S37" s="17" t="n"/>
      <c r="T37" s="13" t="n"/>
      <c r="U37" s="13" t="n"/>
      <c r="V37" s="13" t="n"/>
      <c r="W37" s="14" t="n"/>
      <c r="X37" s="20">
        <f>IF(OR($A37="",$R37="",$T37="Entregado",$T37="Cancelado"),"",$R37-TODAY())</f>
        <v/>
      </c>
      <c r="Y37" s="20">
        <f>IF(OR($A37="",$R37="",$S37=""),"",$S37-$R37)</f>
        <v/>
      </c>
      <c r="Z37" s="21">
        <f>IF($A37="","",IF(OR($B37="",$C37="",$D37="",$E37="",$F37="",$H37="",$I37="",$J37="",$K37="",$L37="",$M37="",$P37="",$Q37="",$R37="",$T37="",$U37="",$V37=""),"Revisar datos",IF($T37="Cancelado","Cancelado",IF(OR($U37="Rechazado",$V37="Rechazado"),"Corregir",IF(AND($T37="Entregado",$U37="Aprobado",$V37="Aprobado"),"Validado",IF(AND($R37&lt;TODAY(),$T37&lt;&gt;"Entregado"),"Vencido",IF(AND($R37&gt;=TODAY(),$R37&lt;=TODAY()+Configuración!$B$2,$T37&lt;&gt;"Entregado"),"Vence pronto",IF($T37="Entregado","Pendiente de validación","En curso"))))))))</f>
        <v/>
      </c>
      <c r="AA37" s="21">
        <f>IF($A37="","",IF(COUNTIF($A$2:$A$101,$A37)&gt;1,"ID duplicado",IF(OR($B37="",$C37="",$D37="",$E37="",$F37="",$H37="",$I37="",$J37="",$K37="",$L37="",$M37="",$P37="",$Q37="",$R37="",$T37="",$U37="",$V37=""),"Faltan datos",IF($R37&lt;$Q37,"Fechas incoherentes",IF(AND($T37="Entregado",OR($S37="",$O37="",$W37="")),"Completar entrega",IF(AND(OR($U37="Aprobado",$V37="Aprobado"),$T37&lt;&gt;"Entregado"),"Revisar estado","Correcto"))))))</f>
        <v/>
      </c>
    </row>
    <row r="38" ht="34" customHeight="1">
      <c r="A38" s="13" t="n"/>
      <c r="B38" s="14" t="n"/>
      <c r="C38" s="14" t="n"/>
      <c r="D38" s="13" t="n"/>
      <c r="E38" s="13" t="n"/>
      <c r="F38" s="13" t="n"/>
      <c r="G38" s="13" t="n"/>
      <c r="H38" s="13" t="n"/>
      <c r="I38" s="13" t="n"/>
      <c r="J38" s="31" t="n"/>
      <c r="K38" s="13" t="n"/>
      <c r="L38" s="13" t="n"/>
      <c r="M38" s="13" t="n"/>
      <c r="N38" s="16" t="n"/>
      <c r="O38" s="14" t="n"/>
      <c r="P38" s="13" t="n"/>
      <c r="Q38" s="17" t="n"/>
      <c r="R38" s="17" t="n"/>
      <c r="S38" s="17" t="n"/>
      <c r="T38" s="13" t="n"/>
      <c r="U38" s="13" t="n"/>
      <c r="V38" s="13" t="n"/>
      <c r="W38" s="14" t="n"/>
      <c r="X38" s="18">
        <f>IF(OR($A38="",$R38="",$T38="Entregado",$T38="Cancelado"),"",$R38-TODAY())</f>
        <v/>
      </c>
      <c r="Y38" s="18">
        <f>IF(OR($A38="",$R38="",$S38=""),"",$S38-$R38)</f>
        <v/>
      </c>
      <c r="Z38" s="19">
        <f>IF($A38="","",IF(OR($B38="",$C38="",$D38="",$E38="",$F38="",$H38="",$I38="",$J38="",$K38="",$L38="",$M38="",$P38="",$Q38="",$R38="",$T38="",$U38="",$V38=""),"Revisar datos",IF($T38="Cancelado","Cancelado",IF(OR($U38="Rechazado",$V38="Rechazado"),"Corregir",IF(AND($T38="Entregado",$U38="Aprobado",$V38="Aprobado"),"Validado",IF(AND($R38&lt;TODAY(),$T38&lt;&gt;"Entregado"),"Vencido",IF(AND($R38&gt;=TODAY(),$R38&lt;=TODAY()+Configuración!$B$2,$T38&lt;&gt;"Entregado"),"Vence pronto",IF($T38="Entregado","Pendiente de validación","En curso"))))))))</f>
        <v/>
      </c>
      <c r="AA38" s="19">
        <f>IF($A38="","",IF(COUNTIF($A$2:$A$101,$A38)&gt;1,"ID duplicado",IF(OR($B38="",$C38="",$D38="",$E38="",$F38="",$H38="",$I38="",$J38="",$K38="",$L38="",$M38="",$P38="",$Q38="",$R38="",$T38="",$U38="",$V38=""),"Faltan datos",IF($R38&lt;$Q38,"Fechas incoherentes",IF(AND($T38="Entregado",OR($S38="",$O38="",$W38="")),"Completar entrega",IF(AND(OR($U38="Aprobado",$V38="Aprobado"),$T38&lt;&gt;"Entregado"),"Revisar estado","Correcto"))))))</f>
        <v/>
      </c>
    </row>
    <row r="39" ht="34" customHeight="1">
      <c r="A39" s="13" t="n"/>
      <c r="B39" s="14" t="n"/>
      <c r="C39" s="14" t="n"/>
      <c r="D39" s="13" t="n"/>
      <c r="E39" s="13" t="n"/>
      <c r="F39" s="13" t="n"/>
      <c r="G39" s="13" t="n"/>
      <c r="H39" s="13" t="n"/>
      <c r="I39" s="13" t="n"/>
      <c r="J39" s="31" t="n"/>
      <c r="K39" s="13" t="n"/>
      <c r="L39" s="13" t="n"/>
      <c r="M39" s="13" t="n"/>
      <c r="N39" s="16" t="n"/>
      <c r="O39" s="14" t="n"/>
      <c r="P39" s="13" t="n"/>
      <c r="Q39" s="17" t="n"/>
      <c r="R39" s="17" t="n"/>
      <c r="S39" s="17" t="n"/>
      <c r="T39" s="13" t="n"/>
      <c r="U39" s="13" t="n"/>
      <c r="V39" s="13" t="n"/>
      <c r="W39" s="14" t="n"/>
      <c r="X39" s="20">
        <f>IF(OR($A39="",$R39="",$T39="Entregado",$T39="Cancelado"),"",$R39-TODAY())</f>
        <v/>
      </c>
      <c r="Y39" s="20">
        <f>IF(OR($A39="",$R39="",$S39=""),"",$S39-$R39)</f>
        <v/>
      </c>
      <c r="Z39" s="21">
        <f>IF($A39="","",IF(OR($B39="",$C39="",$D39="",$E39="",$F39="",$H39="",$I39="",$J39="",$K39="",$L39="",$M39="",$P39="",$Q39="",$R39="",$T39="",$U39="",$V39=""),"Revisar datos",IF($T39="Cancelado","Cancelado",IF(OR($U39="Rechazado",$V39="Rechazado"),"Corregir",IF(AND($T39="Entregado",$U39="Aprobado",$V39="Aprobado"),"Validado",IF(AND($R39&lt;TODAY(),$T39&lt;&gt;"Entregado"),"Vencido",IF(AND($R39&gt;=TODAY(),$R39&lt;=TODAY()+Configuración!$B$2,$T39&lt;&gt;"Entregado"),"Vence pronto",IF($T39="Entregado","Pendiente de validación","En curso"))))))))</f>
        <v/>
      </c>
      <c r="AA39" s="21">
        <f>IF($A39="","",IF(COUNTIF($A$2:$A$101,$A39)&gt;1,"ID duplicado",IF(OR($B39="",$C39="",$D39="",$E39="",$F39="",$H39="",$I39="",$J39="",$K39="",$L39="",$M39="",$P39="",$Q39="",$R39="",$T39="",$U39="",$V39=""),"Faltan datos",IF($R39&lt;$Q39,"Fechas incoherentes",IF(AND($T39="Entregado",OR($S39="",$O39="",$W39="")),"Completar entrega",IF(AND(OR($U39="Aprobado",$V39="Aprobado"),$T39&lt;&gt;"Entregado"),"Revisar estado","Correcto"))))))</f>
        <v/>
      </c>
    </row>
    <row r="40" ht="34" customHeight="1">
      <c r="A40" s="13" t="n"/>
      <c r="B40" s="14" t="n"/>
      <c r="C40" s="14" t="n"/>
      <c r="D40" s="13" t="n"/>
      <c r="E40" s="13" t="n"/>
      <c r="F40" s="13" t="n"/>
      <c r="G40" s="13" t="n"/>
      <c r="H40" s="13" t="n"/>
      <c r="I40" s="13" t="n"/>
      <c r="J40" s="31" t="n"/>
      <c r="K40" s="13" t="n"/>
      <c r="L40" s="13" t="n"/>
      <c r="M40" s="13" t="n"/>
      <c r="N40" s="16" t="n"/>
      <c r="O40" s="14" t="n"/>
      <c r="P40" s="13" t="n"/>
      <c r="Q40" s="17" t="n"/>
      <c r="R40" s="17" t="n"/>
      <c r="S40" s="17" t="n"/>
      <c r="T40" s="13" t="n"/>
      <c r="U40" s="13" t="n"/>
      <c r="V40" s="13" t="n"/>
      <c r="W40" s="14" t="n"/>
      <c r="X40" s="18">
        <f>IF(OR($A40="",$R40="",$T40="Entregado",$T40="Cancelado"),"",$R40-TODAY())</f>
        <v/>
      </c>
      <c r="Y40" s="18">
        <f>IF(OR($A40="",$R40="",$S40=""),"",$S40-$R40)</f>
        <v/>
      </c>
      <c r="Z40" s="19">
        <f>IF($A40="","",IF(OR($B40="",$C40="",$D40="",$E40="",$F40="",$H40="",$I40="",$J40="",$K40="",$L40="",$M40="",$P40="",$Q40="",$R40="",$T40="",$U40="",$V40=""),"Revisar datos",IF($T40="Cancelado","Cancelado",IF(OR($U40="Rechazado",$V40="Rechazado"),"Corregir",IF(AND($T40="Entregado",$U40="Aprobado",$V40="Aprobado"),"Validado",IF(AND($R40&lt;TODAY(),$T40&lt;&gt;"Entregado"),"Vencido",IF(AND($R40&gt;=TODAY(),$R40&lt;=TODAY()+Configuración!$B$2,$T40&lt;&gt;"Entregado"),"Vence pronto",IF($T40="Entregado","Pendiente de validación","En curso"))))))))</f>
        <v/>
      </c>
      <c r="AA40" s="19">
        <f>IF($A40="","",IF(COUNTIF($A$2:$A$101,$A40)&gt;1,"ID duplicado",IF(OR($B40="",$C40="",$D40="",$E40="",$F40="",$H40="",$I40="",$J40="",$K40="",$L40="",$M40="",$P40="",$Q40="",$R40="",$T40="",$U40="",$V40=""),"Faltan datos",IF($R40&lt;$Q40,"Fechas incoherentes",IF(AND($T40="Entregado",OR($S40="",$O40="",$W40="")),"Completar entrega",IF(AND(OR($U40="Aprobado",$V40="Aprobado"),$T40&lt;&gt;"Entregado"),"Revisar estado","Correcto"))))))</f>
        <v/>
      </c>
    </row>
    <row r="41" ht="34" customHeight="1">
      <c r="A41" s="13" t="n"/>
      <c r="B41" s="14" t="n"/>
      <c r="C41" s="14" t="n"/>
      <c r="D41" s="13" t="n"/>
      <c r="E41" s="13" t="n"/>
      <c r="F41" s="13" t="n"/>
      <c r="G41" s="13" t="n"/>
      <c r="H41" s="13" t="n"/>
      <c r="I41" s="13" t="n"/>
      <c r="J41" s="31" t="n"/>
      <c r="K41" s="13" t="n"/>
      <c r="L41" s="13" t="n"/>
      <c r="M41" s="13" t="n"/>
      <c r="N41" s="16" t="n"/>
      <c r="O41" s="14" t="n"/>
      <c r="P41" s="13" t="n"/>
      <c r="Q41" s="17" t="n"/>
      <c r="R41" s="17" t="n"/>
      <c r="S41" s="17" t="n"/>
      <c r="T41" s="13" t="n"/>
      <c r="U41" s="13" t="n"/>
      <c r="V41" s="13" t="n"/>
      <c r="W41" s="14" t="n"/>
      <c r="X41" s="20">
        <f>IF(OR($A41="",$R41="",$T41="Entregado",$T41="Cancelado"),"",$R41-TODAY())</f>
        <v/>
      </c>
      <c r="Y41" s="20">
        <f>IF(OR($A41="",$R41="",$S41=""),"",$S41-$R41)</f>
        <v/>
      </c>
      <c r="Z41" s="21">
        <f>IF($A41="","",IF(OR($B41="",$C41="",$D41="",$E41="",$F41="",$H41="",$I41="",$J41="",$K41="",$L41="",$M41="",$P41="",$Q41="",$R41="",$T41="",$U41="",$V41=""),"Revisar datos",IF($T41="Cancelado","Cancelado",IF(OR($U41="Rechazado",$V41="Rechazado"),"Corregir",IF(AND($T41="Entregado",$U41="Aprobado",$V41="Aprobado"),"Validado",IF(AND($R41&lt;TODAY(),$T41&lt;&gt;"Entregado"),"Vencido",IF(AND($R41&gt;=TODAY(),$R41&lt;=TODAY()+Configuración!$B$2,$T41&lt;&gt;"Entregado"),"Vence pronto",IF($T41="Entregado","Pendiente de validación","En curso"))))))))</f>
        <v/>
      </c>
      <c r="AA41" s="21">
        <f>IF($A41="","",IF(COUNTIF($A$2:$A$101,$A41)&gt;1,"ID duplicado",IF(OR($B41="",$C41="",$D41="",$E41="",$F41="",$H41="",$I41="",$J41="",$K41="",$L41="",$M41="",$P41="",$Q41="",$R41="",$T41="",$U41="",$V41=""),"Faltan datos",IF($R41&lt;$Q41,"Fechas incoherentes",IF(AND($T41="Entregado",OR($S41="",$O41="",$W41="")),"Completar entrega",IF(AND(OR($U41="Aprobado",$V41="Aprobado"),$T41&lt;&gt;"Entregado"),"Revisar estado","Correcto"))))))</f>
        <v/>
      </c>
    </row>
    <row r="42" ht="34" customHeight="1">
      <c r="A42" s="13" t="n"/>
      <c r="B42" s="14" t="n"/>
      <c r="C42" s="14" t="n"/>
      <c r="D42" s="13" t="n"/>
      <c r="E42" s="13" t="n"/>
      <c r="F42" s="13" t="n"/>
      <c r="G42" s="13" t="n"/>
      <c r="H42" s="13" t="n"/>
      <c r="I42" s="13" t="n"/>
      <c r="J42" s="31" t="n"/>
      <c r="K42" s="13" t="n"/>
      <c r="L42" s="13" t="n"/>
      <c r="M42" s="13" t="n"/>
      <c r="N42" s="16" t="n"/>
      <c r="O42" s="14" t="n"/>
      <c r="P42" s="13" t="n"/>
      <c r="Q42" s="17" t="n"/>
      <c r="R42" s="17" t="n"/>
      <c r="S42" s="17" t="n"/>
      <c r="T42" s="13" t="n"/>
      <c r="U42" s="13" t="n"/>
      <c r="V42" s="13" t="n"/>
      <c r="W42" s="14" t="n"/>
      <c r="X42" s="18">
        <f>IF(OR($A42="",$R42="",$T42="Entregado",$T42="Cancelado"),"",$R42-TODAY())</f>
        <v/>
      </c>
      <c r="Y42" s="18">
        <f>IF(OR($A42="",$R42="",$S42=""),"",$S42-$R42)</f>
        <v/>
      </c>
      <c r="Z42" s="19">
        <f>IF($A42="","",IF(OR($B42="",$C42="",$D42="",$E42="",$F42="",$H42="",$I42="",$J42="",$K42="",$L42="",$M42="",$P42="",$Q42="",$R42="",$T42="",$U42="",$V42=""),"Revisar datos",IF($T42="Cancelado","Cancelado",IF(OR($U42="Rechazado",$V42="Rechazado"),"Corregir",IF(AND($T42="Entregado",$U42="Aprobado",$V42="Aprobado"),"Validado",IF(AND($R42&lt;TODAY(),$T42&lt;&gt;"Entregado"),"Vencido",IF(AND($R42&gt;=TODAY(),$R42&lt;=TODAY()+Configuración!$B$2,$T42&lt;&gt;"Entregado"),"Vence pronto",IF($T42="Entregado","Pendiente de validación","En curso"))))))))</f>
        <v/>
      </c>
      <c r="AA42" s="19">
        <f>IF($A42="","",IF(COUNTIF($A$2:$A$101,$A42)&gt;1,"ID duplicado",IF(OR($B42="",$C42="",$D42="",$E42="",$F42="",$H42="",$I42="",$J42="",$K42="",$L42="",$M42="",$P42="",$Q42="",$R42="",$T42="",$U42="",$V42=""),"Faltan datos",IF($R42&lt;$Q42,"Fechas incoherentes",IF(AND($T42="Entregado",OR($S42="",$O42="",$W42="")),"Completar entrega",IF(AND(OR($U42="Aprobado",$V42="Aprobado"),$T42&lt;&gt;"Entregado"),"Revisar estado","Correcto"))))))</f>
        <v/>
      </c>
    </row>
    <row r="43" ht="34" customHeight="1">
      <c r="A43" s="13" t="n"/>
      <c r="B43" s="14" t="n"/>
      <c r="C43" s="14" t="n"/>
      <c r="D43" s="13" t="n"/>
      <c r="E43" s="13" t="n"/>
      <c r="F43" s="13" t="n"/>
      <c r="G43" s="13" t="n"/>
      <c r="H43" s="13" t="n"/>
      <c r="I43" s="13" t="n"/>
      <c r="J43" s="31" t="n"/>
      <c r="K43" s="13" t="n"/>
      <c r="L43" s="13" t="n"/>
      <c r="M43" s="13" t="n"/>
      <c r="N43" s="16" t="n"/>
      <c r="O43" s="14" t="n"/>
      <c r="P43" s="13" t="n"/>
      <c r="Q43" s="17" t="n"/>
      <c r="R43" s="17" t="n"/>
      <c r="S43" s="17" t="n"/>
      <c r="T43" s="13" t="n"/>
      <c r="U43" s="13" t="n"/>
      <c r="V43" s="13" t="n"/>
      <c r="W43" s="14" t="n"/>
      <c r="X43" s="20">
        <f>IF(OR($A43="",$R43="",$T43="Entregado",$T43="Cancelado"),"",$R43-TODAY())</f>
        <v/>
      </c>
      <c r="Y43" s="20">
        <f>IF(OR($A43="",$R43="",$S43=""),"",$S43-$R43)</f>
        <v/>
      </c>
      <c r="Z43" s="21">
        <f>IF($A43="","",IF(OR($B43="",$C43="",$D43="",$E43="",$F43="",$H43="",$I43="",$J43="",$K43="",$L43="",$M43="",$P43="",$Q43="",$R43="",$T43="",$U43="",$V43=""),"Revisar datos",IF($T43="Cancelado","Cancelado",IF(OR($U43="Rechazado",$V43="Rechazado"),"Corregir",IF(AND($T43="Entregado",$U43="Aprobado",$V43="Aprobado"),"Validado",IF(AND($R43&lt;TODAY(),$T43&lt;&gt;"Entregado"),"Vencido",IF(AND($R43&gt;=TODAY(),$R43&lt;=TODAY()+Configuración!$B$2,$T43&lt;&gt;"Entregado"),"Vence pronto",IF($T43="Entregado","Pendiente de validación","En curso"))))))))</f>
        <v/>
      </c>
      <c r="AA43" s="21">
        <f>IF($A43="","",IF(COUNTIF($A$2:$A$101,$A43)&gt;1,"ID duplicado",IF(OR($B43="",$C43="",$D43="",$E43="",$F43="",$H43="",$I43="",$J43="",$K43="",$L43="",$M43="",$P43="",$Q43="",$R43="",$T43="",$U43="",$V43=""),"Faltan datos",IF($R43&lt;$Q43,"Fechas incoherentes",IF(AND($T43="Entregado",OR($S43="",$O43="",$W43="")),"Completar entrega",IF(AND(OR($U43="Aprobado",$V43="Aprobado"),$T43&lt;&gt;"Entregado"),"Revisar estado","Correcto"))))))</f>
        <v/>
      </c>
    </row>
    <row r="44" ht="34" customHeight="1">
      <c r="A44" s="13" t="n"/>
      <c r="B44" s="14" t="n"/>
      <c r="C44" s="14" t="n"/>
      <c r="D44" s="13" t="n"/>
      <c r="E44" s="13" t="n"/>
      <c r="F44" s="13" t="n"/>
      <c r="G44" s="13" t="n"/>
      <c r="H44" s="13" t="n"/>
      <c r="I44" s="13" t="n"/>
      <c r="J44" s="31" t="n"/>
      <c r="K44" s="13" t="n"/>
      <c r="L44" s="13" t="n"/>
      <c r="M44" s="13" t="n"/>
      <c r="N44" s="16" t="n"/>
      <c r="O44" s="14" t="n"/>
      <c r="P44" s="13" t="n"/>
      <c r="Q44" s="17" t="n"/>
      <c r="R44" s="17" t="n"/>
      <c r="S44" s="17" t="n"/>
      <c r="T44" s="13" t="n"/>
      <c r="U44" s="13" t="n"/>
      <c r="V44" s="13" t="n"/>
      <c r="W44" s="14" t="n"/>
      <c r="X44" s="18">
        <f>IF(OR($A44="",$R44="",$T44="Entregado",$T44="Cancelado"),"",$R44-TODAY())</f>
        <v/>
      </c>
      <c r="Y44" s="18">
        <f>IF(OR($A44="",$R44="",$S44=""),"",$S44-$R44)</f>
        <v/>
      </c>
      <c r="Z44" s="19">
        <f>IF($A44="","",IF(OR($B44="",$C44="",$D44="",$E44="",$F44="",$H44="",$I44="",$J44="",$K44="",$L44="",$M44="",$P44="",$Q44="",$R44="",$T44="",$U44="",$V44=""),"Revisar datos",IF($T44="Cancelado","Cancelado",IF(OR($U44="Rechazado",$V44="Rechazado"),"Corregir",IF(AND($T44="Entregado",$U44="Aprobado",$V44="Aprobado"),"Validado",IF(AND($R44&lt;TODAY(),$T44&lt;&gt;"Entregado"),"Vencido",IF(AND($R44&gt;=TODAY(),$R44&lt;=TODAY()+Configuración!$B$2,$T44&lt;&gt;"Entregado"),"Vence pronto",IF($T44="Entregado","Pendiente de validación","En curso"))))))))</f>
        <v/>
      </c>
      <c r="AA44" s="19">
        <f>IF($A44="","",IF(COUNTIF($A$2:$A$101,$A44)&gt;1,"ID duplicado",IF(OR($B44="",$C44="",$D44="",$E44="",$F44="",$H44="",$I44="",$J44="",$K44="",$L44="",$M44="",$P44="",$Q44="",$R44="",$T44="",$U44="",$V44=""),"Faltan datos",IF($R44&lt;$Q44,"Fechas incoherentes",IF(AND($T44="Entregado",OR($S44="",$O44="",$W44="")),"Completar entrega",IF(AND(OR($U44="Aprobado",$V44="Aprobado"),$T44&lt;&gt;"Entregado"),"Revisar estado","Correcto"))))))</f>
        <v/>
      </c>
    </row>
    <row r="45" ht="34" customHeight="1">
      <c r="A45" s="13" t="n"/>
      <c r="B45" s="14" t="n"/>
      <c r="C45" s="14" t="n"/>
      <c r="D45" s="13" t="n"/>
      <c r="E45" s="13" t="n"/>
      <c r="F45" s="13" t="n"/>
      <c r="G45" s="13" t="n"/>
      <c r="H45" s="13" t="n"/>
      <c r="I45" s="13" t="n"/>
      <c r="J45" s="31" t="n"/>
      <c r="K45" s="13" t="n"/>
      <c r="L45" s="13" t="n"/>
      <c r="M45" s="13" t="n"/>
      <c r="N45" s="16" t="n"/>
      <c r="O45" s="14" t="n"/>
      <c r="P45" s="13" t="n"/>
      <c r="Q45" s="17" t="n"/>
      <c r="R45" s="17" t="n"/>
      <c r="S45" s="17" t="n"/>
      <c r="T45" s="13" t="n"/>
      <c r="U45" s="13" t="n"/>
      <c r="V45" s="13" t="n"/>
      <c r="W45" s="14" t="n"/>
      <c r="X45" s="20">
        <f>IF(OR($A45="",$R45="",$T45="Entregado",$T45="Cancelado"),"",$R45-TODAY())</f>
        <v/>
      </c>
      <c r="Y45" s="20">
        <f>IF(OR($A45="",$R45="",$S45=""),"",$S45-$R45)</f>
        <v/>
      </c>
      <c r="Z45" s="21">
        <f>IF($A45="","",IF(OR($B45="",$C45="",$D45="",$E45="",$F45="",$H45="",$I45="",$J45="",$K45="",$L45="",$M45="",$P45="",$Q45="",$R45="",$T45="",$U45="",$V45=""),"Revisar datos",IF($T45="Cancelado","Cancelado",IF(OR($U45="Rechazado",$V45="Rechazado"),"Corregir",IF(AND($T45="Entregado",$U45="Aprobado",$V45="Aprobado"),"Validado",IF(AND($R45&lt;TODAY(),$T45&lt;&gt;"Entregado"),"Vencido",IF(AND($R45&gt;=TODAY(),$R45&lt;=TODAY()+Configuración!$B$2,$T45&lt;&gt;"Entregado"),"Vence pronto",IF($T45="Entregado","Pendiente de validación","En curso"))))))))</f>
        <v/>
      </c>
      <c r="AA45" s="21">
        <f>IF($A45="","",IF(COUNTIF($A$2:$A$101,$A45)&gt;1,"ID duplicado",IF(OR($B45="",$C45="",$D45="",$E45="",$F45="",$H45="",$I45="",$J45="",$K45="",$L45="",$M45="",$P45="",$Q45="",$R45="",$T45="",$U45="",$V45=""),"Faltan datos",IF($R45&lt;$Q45,"Fechas incoherentes",IF(AND($T45="Entregado",OR($S45="",$O45="",$W45="")),"Completar entrega",IF(AND(OR($U45="Aprobado",$V45="Aprobado"),$T45&lt;&gt;"Entregado"),"Revisar estado","Correcto"))))))</f>
        <v/>
      </c>
    </row>
    <row r="46" ht="34" customHeight="1">
      <c r="A46" s="13" t="n"/>
      <c r="B46" s="14" t="n"/>
      <c r="C46" s="14" t="n"/>
      <c r="D46" s="13" t="n"/>
      <c r="E46" s="13" t="n"/>
      <c r="F46" s="13" t="n"/>
      <c r="G46" s="13" t="n"/>
      <c r="H46" s="13" t="n"/>
      <c r="I46" s="13" t="n"/>
      <c r="J46" s="31" t="n"/>
      <c r="K46" s="13" t="n"/>
      <c r="L46" s="13" t="n"/>
      <c r="M46" s="13" t="n"/>
      <c r="N46" s="16" t="n"/>
      <c r="O46" s="14" t="n"/>
      <c r="P46" s="13" t="n"/>
      <c r="Q46" s="17" t="n"/>
      <c r="R46" s="17" t="n"/>
      <c r="S46" s="17" t="n"/>
      <c r="T46" s="13" t="n"/>
      <c r="U46" s="13" t="n"/>
      <c r="V46" s="13" t="n"/>
      <c r="W46" s="14" t="n"/>
      <c r="X46" s="18">
        <f>IF(OR($A46="",$R46="",$T46="Entregado",$T46="Cancelado"),"",$R46-TODAY())</f>
        <v/>
      </c>
      <c r="Y46" s="18">
        <f>IF(OR($A46="",$R46="",$S46=""),"",$S46-$R46)</f>
        <v/>
      </c>
      <c r="Z46" s="19">
        <f>IF($A46="","",IF(OR($B46="",$C46="",$D46="",$E46="",$F46="",$H46="",$I46="",$J46="",$K46="",$L46="",$M46="",$P46="",$Q46="",$R46="",$T46="",$U46="",$V46=""),"Revisar datos",IF($T46="Cancelado","Cancelado",IF(OR($U46="Rechazado",$V46="Rechazado"),"Corregir",IF(AND($T46="Entregado",$U46="Aprobado",$V46="Aprobado"),"Validado",IF(AND($R46&lt;TODAY(),$T46&lt;&gt;"Entregado"),"Vencido",IF(AND($R46&gt;=TODAY(),$R46&lt;=TODAY()+Configuración!$B$2,$T46&lt;&gt;"Entregado"),"Vence pronto",IF($T46="Entregado","Pendiente de validación","En curso"))))))))</f>
        <v/>
      </c>
      <c r="AA46" s="19">
        <f>IF($A46="","",IF(COUNTIF($A$2:$A$101,$A46)&gt;1,"ID duplicado",IF(OR($B46="",$C46="",$D46="",$E46="",$F46="",$H46="",$I46="",$J46="",$K46="",$L46="",$M46="",$P46="",$Q46="",$R46="",$T46="",$U46="",$V46=""),"Faltan datos",IF($R46&lt;$Q46,"Fechas incoherentes",IF(AND($T46="Entregado",OR($S46="",$O46="",$W46="")),"Completar entrega",IF(AND(OR($U46="Aprobado",$V46="Aprobado"),$T46&lt;&gt;"Entregado"),"Revisar estado","Correcto"))))))</f>
        <v/>
      </c>
    </row>
    <row r="47" ht="34" customHeight="1">
      <c r="A47" s="13" t="n"/>
      <c r="B47" s="14" t="n"/>
      <c r="C47" s="14" t="n"/>
      <c r="D47" s="13" t="n"/>
      <c r="E47" s="13" t="n"/>
      <c r="F47" s="13" t="n"/>
      <c r="G47" s="13" t="n"/>
      <c r="H47" s="13" t="n"/>
      <c r="I47" s="13" t="n"/>
      <c r="J47" s="31" t="n"/>
      <c r="K47" s="13" t="n"/>
      <c r="L47" s="13" t="n"/>
      <c r="M47" s="13" t="n"/>
      <c r="N47" s="16" t="n"/>
      <c r="O47" s="14" t="n"/>
      <c r="P47" s="13" t="n"/>
      <c r="Q47" s="17" t="n"/>
      <c r="R47" s="17" t="n"/>
      <c r="S47" s="17" t="n"/>
      <c r="T47" s="13" t="n"/>
      <c r="U47" s="13" t="n"/>
      <c r="V47" s="13" t="n"/>
      <c r="W47" s="14" t="n"/>
      <c r="X47" s="20">
        <f>IF(OR($A47="",$R47="",$T47="Entregado",$T47="Cancelado"),"",$R47-TODAY())</f>
        <v/>
      </c>
      <c r="Y47" s="20">
        <f>IF(OR($A47="",$R47="",$S47=""),"",$S47-$R47)</f>
        <v/>
      </c>
      <c r="Z47" s="21">
        <f>IF($A47="","",IF(OR($B47="",$C47="",$D47="",$E47="",$F47="",$H47="",$I47="",$J47="",$K47="",$L47="",$M47="",$P47="",$Q47="",$R47="",$T47="",$U47="",$V47=""),"Revisar datos",IF($T47="Cancelado","Cancelado",IF(OR($U47="Rechazado",$V47="Rechazado"),"Corregir",IF(AND($T47="Entregado",$U47="Aprobado",$V47="Aprobado"),"Validado",IF(AND($R47&lt;TODAY(),$T47&lt;&gt;"Entregado"),"Vencido",IF(AND($R47&gt;=TODAY(),$R47&lt;=TODAY()+Configuración!$B$2,$T47&lt;&gt;"Entregado"),"Vence pronto",IF($T47="Entregado","Pendiente de validación","En curso"))))))))</f>
        <v/>
      </c>
      <c r="AA47" s="21">
        <f>IF($A47="","",IF(COUNTIF($A$2:$A$101,$A47)&gt;1,"ID duplicado",IF(OR($B47="",$C47="",$D47="",$E47="",$F47="",$H47="",$I47="",$J47="",$K47="",$L47="",$M47="",$P47="",$Q47="",$R47="",$T47="",$U47="",$V47=""),"Faltan datos",IF($R47&lt;$Q47,"Fechas incoherentes",IF(AND($T47="Entregado",OR($S47="",$O47="",$W47="")),"Completar entrega",IF(AND(OR($U47="Aprobado",$V47="Aprobado"),$T47&lt;&gt;"Entregado"),"Revisar estado","Correcto"))))))</f>
        <v/>
      </c>
    </row>
    <row r="48" ht="34" customHeight="1">
      <c r="A48" s="13" t="n"/>
      <c r="B48" s="14" t="n"/>
      <c r="C48" s="14" t="n"/>
      <c r="D48" s="13" t="n"/>
      <c r="E48" s="13" t="n"/>
      <c r="F48" s="13" t="n"/>
      <c r="G48" s="13" t="n"/>
      <c r="H48" s="13" t="n"/>
      <c r="I48" s="13" t="n"/>
      <c r="J48" s="31" t="n"/>
      <c r="K48" s="13" t="n"/>
      <c r="L48" s="13" t="n"/>
      <c r="M48" s="13" t="n"/>
      <c r="N48" s="16" t="n"/>
      <c r="O48" s="14" t="n"/>
      <c r="P48" s="13" t="n"/>
      <c r="Q48" s="17" t="n"/>
      <c r="R48" s="17" t="n"/>
      <c r="S48" s="17" t="n"/>
      <c r="T48" s="13" t="n"/>
      <c r="U48" s="13" t="n"/>
      <c r="V48" s="13" t="n"/>
      <c r="W48" s="14" t="n"/>
      <c r="X48" s="18">
        <f>IF(OR($A48="",$R48="",$T48="Entregado",$T48="Cancelado"),"",$R48-TODAY())</f>
        <v/>
      </c>
      <c r="Y48" s="18">
        <f>IF(OR($A48="",$R48="",$S48=""),"",$S48-$R48)</f>
        <v/>
      </c>
      <c r="Z48" s="19">
        <f>IF($A48="","",IF(OR($B48="",$C48="",$D48="",$E48="",$F48="",$H48="",$I48="",$J48="",$K48="",$L48="",$M48="",$P48="",$Q48="",$R48="",$T48="",$U48="",$V48=""),"Revisar datos",IF($T48="Cancelado","Cancelado",IF(OR($U48="Rechazado",$V48="Rechazado"),"Corregir",IF(AND($T48="Entregado",$U48="Aprobado",$V48="Aprobado"),"Validado",IF(AND($R48&lt;TODAY(),$T48&lt;&gt;"Entregado"),"Vencido",IF(AND($R48&gt;=TODAY(),$R48&lt;=TODAY()+Configuración!$B$2,$T48&lt;&gt;"Entregado"),"Vence pronto",IF($T48="Entregado","Pendiente de validación","En curso"))))))))</f>
        <v/>
      </c>
      <c r="AA48" s="19">
        <f>IF($A48="","",IF(COUNTIF($A$2:$A$101,$A48)&gt;1,"ID duplicado",IF(OR($B48="",$C48="",$D48="",$E48="",$F48="",$H48="",$I48="",$J48="",$K48="",$L48="",$M48="",$P48="",$Q48="",$R48="",$T48="",$U48="",$V48=""),"Faltan datos",IF($R48&lt;$Q48,"Fechas incoherentes",IF(AND($T48="Entregado",OR($S48="",$O48="",$W48="")),"Completar entrega",IF(AND(OR($U48="Aprobado",$V48="Aprobado"),$T48&lt;&gt;"Entregado"),"Revisar estado","Correcto"))))))</f>
        <v/>
      </c>
    </row>
    <row r="49" ht="34" customHeight="1">
      <c r="A49" s="13" t="n"/>
      <c r="B49" s="14" t="n"/>
      <c r="C49" s="14" t="n"/>
      <c r="D49" s="13" t="n"/>
      <c r="E49" s="13" t="n"/>
      <c r="F49" s="13" t="n"/>
      <c r="G49" s="13" t="n"/>
      <c r="H49" s="13" t="n"/>
      <c r="I49" s="13" t="n"/>
      <c r="J49" s="31" t="n"/>
      <c r="K49" s="13" t="n"/>
      <c r="L49" s="13" t="n"/>
      <c r="M49" s="13" t="n"/>
      <c r="N49" s="16" t="n"/>
      <c r="O49" s="14" t="n"/>
      <c r="P49" s="13" t="n"/>
      <c r="Q49" s="17" t="n"/>
      <c r="R49" s="17" t="n"/>
      <c r="S49" s="17" t="n"/>
      <c r="T49" s="13" t="n"/>
      <c r="U49" s="13" t="n"/>
      <c r="V49" s="13" t="n"/>
      <c r="W49" s="14" t="n"/>
      <c r="X49" s="20">
        <f>IF(OR($A49="",$R49="",$T49="Entregado",$T49="Cancelado"),"",$R49-TODAY())</f>
        <v/>
      </c>
      <c r="Y49" s="20">
        <f>IF(OR($A49="",$R49="",$S49=""),"",$S49-$R49)</f>
        <v/>
      </c>
      <c r="Z49" s="21">
        <f>IF($A49="","",IF(OR($B49="",$C49="",$D49="",$E49="",$F49="",$H49="",$I49="",$J49="",$K49="",$L49="",$M49="",$P49="",$Q49="",$R49="",$T49="",$U49="",$V49=""),"Revisar datos",IF($T49="Cancelado","Cancelado",IF(OR($U49="Rechazado",$V49="Rechazado"),"Corregir",IF(AND($T49="Entregado",$U49="Aprobado",$V49="Aprobado"),"Validado",IF(AND($R49&lt;TODAY(),$T49&lt;&gt;"Entregado"),"Vencido",IF(AND($R49&gt;=TODAY(),$R49&lt;=TODAY()+Configuración!$B$2,$T49&lt;&gt;"Entregado"),"Vence pronto",IF($T49="Entregado","Pendiente de validación","En curso"))))))))</f>
        <v/>
      </c>
      <c r="AA49" s="21">
        <f>IF($A49="","",IF(COUNTIF($A$2:$A$101,$A49)&gt;1,"ID duplicado",IF(OR($B49="",$C49="",$D49="",$E49="",$F49="",$H49="",$I49="",$J49="",$K49="",$L49="",$M49="",$P49="",$Q49="",$R49="",$T49="",$U49="",$V49=""),"Faltan datos",IF($R49&lt;$Q49,"Fechas incoherentes",IF(AND($T49="Entregado",OR($S49="",$O49="",$W49="")),"Completar entrega",IF(AND(OR($U49="Aprobado",$V49="Aprobado"),$T49&lt;&gt;"Entregado"),"Revisar estado","Correcto"))))))</f>
        <v/>
      </c>
    </row>
    <row r="50" ht="34" customHeight="1">
      <c r="A50" s="13" t="n"/>
      <c r="B50" s="14" t="n"/>
      <c r="C50" s="14" t="n"/>
      <c r="D50" s="13" t="n"/>
      <c r="E50" s="13" t="n"/>
      <c r="F50" s="13" t="n"/>
      <c r="G50" s="13" t="n"/>
      <c r="H50" s="13" t="n"/>
      <c r="I50" s="13" t="n"/>
      <c r="J50" s="31" t="n"/>
      <c r="K50" s="13" t="n"/>
      <c r="L50" s="13" t="n"/>
      <c r="M50" s="13" t="n"/>
      <c r="N50" s="16" t="n"/>
      <c r="O50" s="14" t="n"/>
      <c r="P50" s="13" t="n"/>
      <c r="Q50" s="17" t="n"/>
      <c r="R50" s="17" t="n"/>
      <c r="S50" s="17" t="n"/>
      <c r="T50" s="13" t="n"/>
      <c r="U50" s="13" t="n"/>
      <c r="V50" s="13" t="n"/>
      <c r="W50" s="14" t="n"/>
      <c r="X50" s="18">
        <f>IF(OR($A50="",$R50="",$T50="Entregado",$T50="Cancelado"),"",$R50-TODAY())</f>
        <v/>
      </c>
      <c r="Y50" s="18">
        <f>IF(OR($A50="",$R50="",$S50=""),"",$S50-$R50)</f>
        <v/>
      </c>
      <c r="Z50" s="19">
        <f>IF($A50="","",IF(OR($B50="",$C50="",$D50="",$E50="",$F50="",$H50="",$I50="",$J50="",$K50="",$L50="",$M50="",$P50="",$Q50="",$R50="",$T50="",$U50="",$V50=""),"Revisar datos",IF($T50="Cancelado","Cancelado",IF(OR($U50="Rechazado",$V50="Rechazado"),"Corregir",IF(AND($T50="Entregado",$U50="Aprobado",$V50="Aprobado"),"Validado",IF(AND($R50&lt;TODAY(),$T50&lt;&gt;"Entregado"),"Vencido",IF(AND($R50&gt;=TODAY(),$R50&lt;=TODAY()+Configuración!$B$2,$T50&lt;&gt;"Entregado"),"Vence pronto",IF($T50="Entregado","Pendiente de validación","En curso"))))))))</f>
        <v/>
      </c>
      <c r="AA50" s="19">
        <f>IF($A50="","",IF(COUNTIF($A$2:$A$101,$A50)&gt;1,"ID duplicado",IF(OR($B50="",$C50="",$D50="",$E50="",$F50="",$H50="",$I50="",$J50="",$K50="",$L50="",$M50="",$P50="",$Q50="",$R50="",$T50="",$U50="",$V50=""),"Faltan datos",IF($R50&lt;$Q50,"Fechas incoherentes",IF(AND($T50="Entregado",OR($S50="",$O50="",$W50="")),"Completar entrega",IF(AND(OR($U50="Aprobado",$V50="Aprobado"),$T50&lt;&gt;"Entregado"),"Revisar estado","Correcto"))))))</f>
        <v/>
      </c>
    </row>
    <row r="51" ht="34" customHeight="1">
      <c r="A51" s="13" t="n"/>
      <c r="B51" s="14" t="n"/>
      <c r="C51" s="14" t="n"/>
      <c r="D51" s="13" t="n"/>
      <c r="E51" s="13" t="n"/>
      <c r="F51" s="13" t="n"/>
      <c r="G51" s="13" t="n"/>
      <c r="H51" s="13" t="n"/>
      <c r="I51" s="13" t="n"/>
      <c r="J51" s="31" t="n"/>
      <c r="K51" s="13" t="n"/>
      <c r="L51" s="13" t="n"/>
      <c r="M51" s="13" t="n"/>
      <c r="N51" s="16" t="n"/>
      <c r="O51" s="14" t="n"/>
      <c r="P51" s="13" t="n"/>
      <c r="Q51" s="17" t="n"/>
      <c r="R51" s="17" t="n"/>
      <c r="S51" s="17" t="n"/>
      <c r="T51" s="13" t="n"/>
      <c r="U51" s="13" t="n"/>
      <c r="V51" s="13" t="n"/>
      <c r="W51" s="14" t="n"/>
      <c r="X51" s="20">
        <f>IF(OR($A51="",$R51="",$T51="Entregado",$T51="Cancelado"),"",$R51-TODAY())</f>
        <v/>
      </c>
      <c r="Y51" s="20">
        <f>IF(OR($A51="",$R51="",$S51=""),"",$S51-$R51)</f>
        <v/>
      </c>
      <c r="Z51" s="21">
        <f>IF($A51="","",IF(OR($B51="",$C51="",$D51="",$E51="",$F51="",$H51="",$I51="",$J51="",$K51="",$L51="",$M51="",$P51="",$Q51="",$R51="",$T51="",$U51="",$V51=""),"Revisar datos",IF($T51="Cancelado","Cancelado",IF(OR($U51="Rechazado",$V51="Rechazado"),"Corregir",IF(AND($T51="Entregado",$U51="Aprobado",$V51="Aprobado"),"Validado",IF(AND($R51&lt;TODAY(),$T51&lt;&gt;"Entregado"),"Vencido",IF(AND($R51&gt;=TODAY(),$R51&lt;=TODAY()+Configuración!$B$2,$T51&lt;&gt;"Entregado"),"Vence pronto",IF($T51="Entregado","Pendiente de validación","En curso"))))))))</f>
        <v/>
      </c>
      <c r="AA51" s="21">
        <f>IF($A51="","",IF(COUNTIF($A$2:$A$101,$A51)&gt;1,"ID duplicado",IF(OR($B51="",$C51="",$D51="",$E51="",$F51="",$H51="",$I51="",$J51="",$K51="",$L51="",$M51="",$P51="",$Q51="",$R51="",$T51="",$U51="",$V51=""),"Faltan datos",IF($R51&lt;$Q51,"Fechas incoherentes",IF(AND($T51="Entregado",OR($S51="",$O51="",$W51="")),"Completar entrega",IF(AND(OR($U51="Aprobado",$V51="Aprobado"),$T51&lt;&gt;"Entregado"),"Revisar estado","Correcto"))))))</f>
        <v/>
      </c>
    </row>
    <row r="52" ht="34" customHeight="1">
      <c r="A52" s="13" t="n"/>
      <c r="B52" s="14" t="n"/>
      <c r="C52" s="14" t="n"/>
      <c r="D52" s="13" t="n"/>
      <c r="E52" s="13" t="n"/>
      <c r="F52" s="13" t="n"/>
      <c r="G52" s="13" t="n"/>
      <c r="H52" s="13" t="n"/>
      <c r="I52" s="13" t="n"/>
      <c r="J52" s="31" t="n"/>
      <c r="K52" s="13" t="n"/>
      <c r="L52" s="13" t="n"/>
      <c r="M52" s="13" t="n"/>
      <c r="N52" s="16" t="n"/>
      <c r="O52" s="14" t="n"/>
      <c r="P52" s="13" t="n"/>
      <c r="Q52" s="17" t="n"/>
      <c r="R52" s="17" t="n"/>
      <c r="S52" s="17" t="n"/>
      <c r="T52" s="13" t="n"/>
      <c r="U52" s="13" t="n"/>
      <c r="V52" s="13" t="n"/>
      <c r="W52" s="14" t="n"/>
      <c r="X52" s="18">
        <f>IF(OR($A52="",$R52="",$T52="Entregado",$T52="Cancelado"),"",$R52-TODAY())</f>
        <v/>
      </c>
      <c r="Y52" s="18">
        <f>IF(OR($A52="",$R52="",$S52=""),"",$S52-$R52)</f>
        <v/>
      </c>
      <c r="Z52" s="19">
        <f>IF($A52="","",IF(OR($B52="",$C52="",$D52="",$E52="",$F52="",$H52="",$I52="",$J52="",$K52="",$L52="",$M52="",$P52="",$Q52="",$R52="",$T52="",$U52="",$V52=""),"Revisar datos",IF($T52="Cancelado","Cancelado",IF(OR($U52="Rechazado",$V52="Rechazado"),"Corregir",IF(AND($T52="Entregado",$U52="Aprobado",$V52="Aprobado"),"Validado",IF(AND($R52&lt;TODAY(),$T52&lt;&gt;"Entregado"),"Vencido",IF(AND($R52&gt;=TODAY(),$R52&lt;=TODAY()+Configuración!$B$2,$T52&lt;&gt;"Entregado"),"Vence pronto",IF($T52="Entregado","Pendiente de validación","En curso"))))))))</f>
        <v/>
      </c>
      <c r="AA52" s="19">
        <f>IF($A52="","",IF(COUNTIF($A$2:$A$101,$A52)&gt;1,"ID duplicado",IF(OR($B52="",$C52="",$D52="",$E52="",$F52="",$H52="",$I52="",$J52="",$K52="",$L52="",$M52="",$P52="",$Q52="",$R52="",$T52="",$U52="",$V52=""),"Faltan datos",IF($R52&lt;$Q52,"Fechas incoherentes",IF(AND($T52="Entregado",OR($S52="",$O52="",$W52="")),"Completar entrega",IF(AND(OR($U52="Aprobado",$V52="Aprobado"),$T52&lt;&gt;"Entregado"),"Revisar estado","Correcto"))))))</f>
        <v/>
      </c>
    </row>
    <row r="53" ht="34" customHeight="1">
      <c r="A53" s="13" t="n"/>
      <c r="B53" s="14" t="n"/>
      <c r="C53" s="14" t="n"/>
      <c r="D53" s="13" t="n"/>
      <c r="E53" s="13" t="n"/>
      <c r="F53" s="13" t="n"/>
      <c r="G53" s="13" t="n"/>
      <c r="H53" s="13" t="n"/>
      <c r="I53" s="13" t="n"/>
      <c r="J53" s="31" t="n"/>
      <c r="K53" s="13" t="n"/>
      <c r="L53" s="13" t="n"/>
      <c r="M53" s="13" t="n"/>
      <c r="N53" s="16" t="n"/>
      <c r="O53" s="14" t="n"/>
      <c r="P53" s="13" t="n"/>
      <c r="Q53" s="17" t="n"/>
      <c r="R53" s="17" t="n"/>
      <c r="S53" s="17" t="n"/>
      <c r="T53" s="13" t="n"/>
      <c r="U53" s="13" t="n"/>
      <c r="V53" s="13" t="n"/>
      <c r="W53" s="14" t="n"/>
      <c r="X53" s="20">
        <f>IF(OR($A53="",$R53="",$T53="Entregado",$T53="Cancelado"),"",$R53-TODAY())</f>
        <v/>
      </c>
      <c r="Y53" s="20">
        <f>IF(OR($A53="",$R53="",$S53=""),"",$S53-$R53)</f>
        <v/>
      </c>
      <c r="Z53" s="21">
        <f>IF($A53="","",IF(OR($B53="",$C53="",$D53="",$E53="",$F53="",$H53="",$I53="",$J53="",$K53="",$L53="",$M53="",$P53="",$Q53="",$R53="",$T53="",$U53="",$V53=""),"Revisar datos",IF($T53="Cancelado","Cancelado",IF(OR($U53="Rechazado",$V53="Rechazado"),"Corregir",IF(AND($T53="Entregado",$U53="Aprobado",$V53="Aprobado"),"Validado",IF(AND($R53&lt;TODAY(),$T53&lt;&gt;"Entregado"),"Vencido",IF(AND($R53&gt;=TODAY(),$R53&lt;=TODAY()+Configuración!$B$2,$T53&lt;&gt;"Entregado"),"Vence pronto",IF($T53="Entregado","Pendiente de validación","En curso"))))))))</f>
        <v/>
      </c>
      <c r="AA53" s="21">
        <f>IF($A53="","",IF(COUNTIF($A$2:$A$101,$A53)&gt;1,"ID duplicado",IF(OR($B53="",$C53="",$D53="",$E53="",$F53="",$H53="",$I53="",$J53="",$K53="",$L53="",$M53="",$P53="",$Q53="",$R53="",$T53="",$U53="",$V53=""),"Faltan datos",IF($R53&lt;$Q53,"Fechas incoherentes",IF(AND($T53="Entregado",OR($S53="",$O53="",$W53="")),"Completar entrega",IF(AND(OR($U53="Aprobado",$V53="Aprobado"),$T53&lt;&gt;"Entregado"),"Revisar estado","Correcto"))))))</f>
        <v/>
      </c>
    </row>
    <row r="54" ht="34" customHeight="1">
      <c r="A54" s="13" t="n"/>
      <c r="B54" s="14" t="n"/>
      <c r="C54" s="14" t="n"/>
      <c r="D54" s="13" t="n"/>
      <c r="E54" s="13" t="n"/>
      <c r="F54" s="13" t="n"/>
      <c r="G54" s="13" t="n"/>
      <c r="H54" s="13" t="n"/>
      <c r="I54" s="13" t="n"/>
      <c r="J54" s="31" t="n"/>
      <c r="K54" s="13" t="n"/>
      <c r="L54" s="13" t="n"/>
      <c r="M54" s="13" t="n"/>
      <c r="N54" s="16" t="n"/>
      <c r="O54" s="14" t="n"/>
      <c r="P54" s="13" t="n"/>
      <c r="Q54" s="17" t="n"/>
      <c r="R54" s="17" t="n"/>
      <c r="S54" s="17" t="n"/>
      <c r="T54" s="13" t="n"/>
      <c r="U54" s="13" t="n"/>
      <c r="V54" s="13" t="n"/>
      <c r="W54" s="14" t="n"/>
      <c r="X54" s="18">
        <f>IF(OR($A54="",$R54="",$T54="Entregado",$T54="Cancelado"),"",$R54-TODAY())</f>
        <v/>
      </c>
      <c r="Y54" s="18">
        <f>IF(OR($A54="",$R54="",$S54=""),"",$S54-$R54)</f>
        <v/>
      </c>
      <c r="Z54" s="19">
        <f>IF($A54="","",IF(OR($B54="",$C54="",$D54="",$E54="",$F54="",$H54="",$I54="",$J54="",$K54="",$L54="",$M54="",$P54="",$Q54="",$R54="",$T54="",$U54="",$V54=""),"Revisar datos",IF($T54="Cancelado","Cancelado",IF(OR($U54="Rechazado",$V54="Rechazado"),"Corregir",IF(AND($T54="Entregado",$U54="Aprobado",$V54="Aprobado"),"Validado",IF(AND($R54&lt;TODAY(),$T54&lt;&gt;"Entregado"),"Vencido",IF(AND($R54&gt;=TODAY(),$R54&lt;=TODAY()+Configuración!$B$2,$T54&lt;&gt;"Entregado"),"Vence pronto",IF($T54="Entregado","Pendiente de validación","En curso"))))))))</f>
        <v/>
      </c>
      <c r="AA54" s="19">
        <f>IF($A54="","",IF(COUNTIF($A$2:$A$101,$A54)&gt;1,"ID duplicado",IF(OR($B54="",$C54="",$D54="",$E54="",$F54="",$H54="",$I54="",$J54="",$K54="",$L54="",$M54="",$P54="",$Q54="",$R54="",$T54="",$U54="",$V54=""),"Faltan datos",IF($R54&lt;$Q54,"Fechas incoherentes",IF(AND($T54="Entregado",OR($S54="",$O54="",$W54="")),"Completar entrega",IF(AND(OR($U54="Aprobado",$V54="Aprobado"),$T54&lt;&gt;"Entregado"),"Revisar estado","Correcto"))))))</f>
        <v/>
      </c>
    </row>
    <row r="55" ht="34" customHeight="1">
      <c r="A55" s="13" t="n"/>
      <c r="B55" s="14" t="n"/>
      <c r="C55" s="14" t="n"/>
      <c r="D55" s="13" t="n"/>
      <c r="E55" s="13" t="n"/>
      <c r="F55" s="13" t="n"/>
      <c r="G55" s="13" t="n"/>
      <c r="H55" s="13" t="n"/>
      <c r="I55" s="13" t="n"/>
      <c r="J55" s="31" t="n"/>
      <c r="K55" s="13" t="n"/>
      <c r="L55" s="13" t="n"/>
      <c r="M55" s="13" t="n"/>
      <c r="N55" s="16" t="n"/>
      <c r="O55" s="14" t="n"/>
      <c r="P55" s="13" t="n"/>
      <c r="Q55" s="17" t="n"/>
      <c r="R55" s="17" t="n"/>
      <c r="S55" s="17" t="n"/>
      <c r="T55" s="13" t="n"/>
      <c r="U55" s="13" t="n"/>
      <c r="V55" s="13" t="n"/>
      <c r="W55" s="14" t="n"/>
      <c r="X55" s="20">
        <f>IF(OR($A55="",$R55="",$T55="Entregado",$T55="Cancelado"),"",$R55-TODAY())</f>
        <v/>
      </c>
      <c r="Y55" s="20">
        <f>IF(OR($A55="",$R55="",$S55=""),"",$S55-$R55)</f>
        <v/>
      </c>
      <c r="Z55" s="21">
        <f>IF($A55="","",IF(OR($B55="",$C55="",$D55="",$E55="",$F55="",$H55="",$I55="",$J55="",$K55="",$L55="",$M55="",$P55="",$Q55="",$R55="",$T55="",$U55="",$V55=""),"Revisar datos",IF($T55="Cancelado","Cancelado",IF(OR($U55="Rechazado",$V55="Rechazado"),"Corregir",IF(AND($T55="Entregado",$U55="Aprobado",$V55="Aprobado"),"Validado",IF(AND($R55&lt;TODAY(),$T55&lt;&gt;"Entregado"),"Vencido",IF(AND($R55&gt;=TODAY(),$R55&lt;=TODAY()+Configuración!$B$2,$T55&lt;&gt;"Entregado"),"Vence pronto",IF($T55="Entregado","Pendiente de validación","En curso"))))))))</f>
        <v/>
      </c>
      <c r="AA55" s="21">
        <f>IF($A55="","",IF(COUNTIF($A$2:$A$101,$A55)&gt;1,"ID duplicado",IF(OR($B55="",$C55="",$D55="",$E55="",$F55="",$H55="",$I55="",$J55="",$K55="",$L55="",$M55="",$P55="",$Q55="",$R55="",$T55="",$U55="",$V55=""),"Faltan datos",IF($R55&lt;$Q55,"Fechas incoherentes",IF(AND($T55="Entregado",OR($S55="",$O55="",$W55="")),"Completar entrega",IF(AND(OR($U55="Aprobado",$V55="Aprobado"),$T55&lt;&gt;"Entregado"),"Revisar estado","Correcto"))))))</f>
        <v/>
      </c>
    </row>
    <row r="56" ht="34" customHeight="1">
      <c r="A56" s="13" t="n"/>
      <c r="B56" s="14" t="n"/>
      <c r="C56" s="14" t="n"/>
      <c r="D56" s="13" t="n"/>
      <c r="E56" s="13" t="n"/>
      <c r="F56" s="13" t="n"/>
      <c r="G56" s="13" t="n"/>
      <c r="H56" s="13" t="n"/>
      <c r="I56" s="13" t="n"/>
      <c r="J56" s="31" t="n"/>
      <c r="K56" s="13" t="n"/>
      <c r="L56" s="13" t="n"/>
      <c r="M56" s="13" t="n"/>
      <c r="N56" s="16" t="n"/>
      <c r="O56" s="14" t="n"/>
      <c r="P56" s="13" t="n"/>
      <c r="Q56" s="17" t="n"/>
      <c r="R56" s="17" t="n"/>
      <c r="S56" s="17" t="n"/>
      <c r="T56" s="13" t="n"/>
      <c r="U56" s="13" t="n"/>
      <c r="V56" s="13" t="n"/>
      <c r="W56" s="14" t="n"/>
      <c r="X56" s="18">
        <f>IF(OR($A56="",$R56="",$T56="Entregado",$T56="Cancelado"),"",$R56-TODAY())</f>
        <v/>
      </c>
      <c r="Y56" s="18">
        <f>IF(OR($A56="",$R56="",$S56=""),"",$S56-$R56)</f>
        <v/>
      </c>
      <c r="Z56" s="19">
        <f>IF($A56="","",IF(OR($B56="",$C56="",$D56="",$E56="",$F56="",$H56="",$I56="",$J56="",$K56="",$L56="",$M56="",$P56="",$Q56="",$R56="",$T56="",$U56="",$V56=""),"Revisar datos",IF($T56="Cancelado","Cancelado",IF(OR($U56="Rechazado",$V56="Rechazado"),"Corregir",IF(AND($T56="Entregado",$U56="Aprobado",$V56="Aprobado"),"Validado",IF(AND($R56&lt;TODAY(),$T56&lt;&gt;"Entregado"),"Vencido",IF(AND($R56&gt;=TODAY(),$R56&lt;=TODAY()+Configuración!$B$2,$T56&lt;&gt;"Entregado"),"Vence pronto",IF($T56="Entregado","Pendiente de validación","En curso"))))))))</f>
        <v/>
      </c>
      <c r="AA56" s="19">
        <f>IF($A56="","",IF(COUNTIF($A$2:$A$101,$A56)&gt;1,"ID duplicado",IF(OR($B56="",$C56="",$D56="",$E56="",$F56="",$H56="",$I56="",$J56="",$K56="",$L56="",$M56="",$P56="",$Q56="",$R56="",$T56="",$U56="",$V56=""),"Faltan datos",IF($R56&lt;$Q56,"Fechas incoherentes",IF(AND($T56="Entregado",OR($S56="",$O56="",$W56="")),"Completar entrega",IF(AND(OR($U56="Aprobado",$V56="Aprobado"),$T56&lt;&gt;"Entregado"),"Revisar estado","Correcto"))))))</f>
        <v/>
      </c>
    </row>
    <row r="57" ht="34" customHeight="1">
      <c r="A57" s="13" t="n"/>
      <c r="B57" s="14" t="n"/>
      <c r="C57" s="14" t="n"/>
      <c r="D57" s="13" t="n"/>
      <c r="E57" s="13" t="n"/>
      <c r="F57" s="13" t="n"/>
      <c r="G57" s="13" t="n"/>
      <c r="H57" s="13" t="n"/>
      <c r="I57" s="13" t="n"/>
      <c r="J57" s="31" t="n"/>
      <c r="K57" s="13" t="n"/>
      <c r="L57" s="13" t="n"/>
      <c r="M57" s="13" t="n"/>
      <c r="N57" s="16" t="n"/>
      <c r="O57" s="14" t="n"/>
      <c r="P57" s="13" t="n"/>
      <c r="Q57" s="17" t="n"/>
      <c r="R57" s="17" t="n"/>
      <c r="S57" s="17" t="n"/>
      <c r="T57" s="13" t="n"/>
      <c r="U57" s="13" t="n"/>
      <c r="V57" s="13" t="n"/>
      <c r="W57" s="14" t="n"/>
      <c r="X57" s="20">
        <f>IF(OR($A57="",$R57="",$T57="Entregado",$T57="Cancelado"),"",$R57-TODAY())</f>
        <v/>
      </c>
      <c r="Y57" s="20">
        <f>IF(OR($A57="",$R57="",$S57=""),"",$S57-$R57)</f>
        <v/>
      </c>
      <c r="Z57" s="21">
        <f>IF($A57="","",IF(OR($B57="",$C57="",$D57="",$E57="",$F57="",$H57="",$I57="",$J57="",$K57="",$L57="",$M57="",$P57="",$Q57="",$R57="",$T57="",$U57="",$V57=""),"Revisar datos",IF($T57="Cancelado","Cancelado",IF(OR($U57="Rechazado",$V57="Rechazado"),"Corregir",IF(AND($T57="Entregado",$U57="Aprobado",$V57="Aprobado"),"Validado",IF(AND($R57&lt;TODAY(),$T57&lt;&gt;"Entregado"),"Vencido",IF(AND($R57&gt;=TODAY(),$R57&lt;=TODAY()+Configuración!$B$2,$T57&lt;&gt;"Entregado"),"Vence pronto",IF($T57="Entregado","Pendiente de validación","En curso"))))))))</f>
        <v/>
      </c>
      <c r="AA57" s="21">
        <f>IF($A57="","",IF(COUNTIF($A$2:$A$101,$A57)&gt;1,"ID duplicado",IF(OR($B57="",$C57="",$D57="",$E57="",$F57="",$H57="",$I57="",$J57="",$K57="",$L57="",$M57="",$P57="",$Q57="",$R57="",$T57="",$U57="",$V57=""),"Faltan datos",IF($R57&lt;$Q57,"Fechas incoherentes",IF(AND($T57="Entregado",OR($S57="",$O57="",$W57="")),"Completar entrega",IF(AND(OR($U57="Aprobado",$V57="Aprobado"),$T57&lt;&gt;"Entregado"),"Revisar estado","Correcto"))))))</f>
        <v/>
      </c>
    </row>
    <row r="58" ht="34" customHeight="1">
      <c r="A58" s="13" t="n"/>
      <c r="B58" s="14" t="n"/>
      <c r="C58" s="14" t="n"/>
      <c r="D58" s="13" t="n"/>
      <c r="E58" s="13" t="n"/>
      <c r="F58" s="13" t="n"/>
      <c r="G58" s="13" t="n"/>
      <c r="H58" s="13" t="n"/>
      <c r="I58" s="13" t="n"/>
      <c r="J58" s="31" t="n"/>
      <c r="K58" s="13" t="n"/>
      <c r="L58" s="13" t="n"/>
      <c r="M58" s="13" t="n"/>
      <c r="N58" s="16" t="n"/>
      <c r="O58" s="14" t="n"/>
      <c r="P58" s="13" t="n"/>
      <c r="Q58" s="17" t="n"/>
      <c r="R58" s="17" t="n"/>
      <c r="S58" s="17" t="n"/>
      <c r="T58" s="13" t="n"/>
      <c r="U58" s="13" t="n"/>
      <c r="V58" s="13" t="n"/>
      <c r="W58" s="14" t="n"/>
      <c r="X58" s="18">
        <f>IF(OR($A58="",$R58="",$T58="Entregado",$T58="Cancelado"),"",$R58-TODAY())</f>
        <v/>
      </c>
      <c r="Y58" s="18">
        <f>IF(OR($A58="",$R58="",$S58=""),"",$S58-$R58)</f>
        <v/>
      </c>
      <c r="Z58" s="19">
        <f>IF($A58="","",IF(OR($B58="",$C58="",$D58="",$E58="",$F58="",$H58="",$I58="",$J58="",$K58="",$L58="",$M58="",$P58="",$Q58="",$R58="",$T58="",$U58="",$V58=""),"Revisar datos",IF($T58="Cancelado","Cancelado",IF(OR($U58="Rechazado",$V58="Rechazado"),"Corregir",IF(AND($T58="Entregado",$U58="Aprobado",$V58="Aprobado"),"Validado",IF(AND($R58&lt;TODAY(),$T58&lt;&gt;"Entregado"),"Vencido",IF(AND($R58&gt;=TODAY(),$R58&lt;=TODAY()+Configuración!$B$2,$T58&lt;&gt;"Entregado"),"Vence pronto",IF($T58="Entregado","Pendiente de validación","En curso"))))))))</f>
        <v/>
      </c>
      <c r="AA58" s="19">
        <f>IF($A58="","",IF(COUNTIF($A$2:$A$101,$A58)&gt;1,"ID duplicado",IF(OR($B58="",$C58="",$D58="",$E58="",$F58="",$H58="",$I58="",$J58="",$K58="",$L58="",$M58="",$P58="",$Q58="",$R58="",$T58="",$U58="",$V58=""),"Faltan datos",IF($R58&lt;$Q58,"Fechas incoherentes",IF(AND($T58="Entregado",OR($S58="",$O58="",$W58="")),"Completar entrega",IF(AND(OR($U58="Aprobado",$V58="Aprobado"),$T58&lt;&gt;"Entregado"),"Revisar estado","Correcto"))))))</f>
        <v/>
      </c>
    </row>
    <row r="59" ht="34" customHeight="1">
      <c r="A59" s="13" t="n"/>
      <c r="B59" s="14" t="n"/>
      <c r="C59" s="14" t="n"/>
      <c r="D59" s="13" t="n"/>
      <c r="E59" s="13" t="n"/>
      <c r="F59" s="13" t="n"/>
      <c r="G59" s="13" t="n"/>
      <c r="H59" s="13" t="n"/>
      <c r="I59" s="13" t="n"/>
      <c r="J59" s="31" t="n"/>
      <c r="K59" s="13" t="n"/>
      <c r="L59" s="13" t="n"/>
      <c r="M59" s="13" t="n"/>
      <c r="N59" s="16" t="n"/>
      <c r="O59" s="14" t="n"/>
      <c r="P59" s="13" t="n"/>
      <c r="Q59" s="17" t="n"/>
      <c r="R59" s="17" t="n"/>
      <c r="S59" s="17" t="n"/>
      <c r="T59" s="13" t="n"/>
      <c r="U59" s="13" t="n"/>
      <c r="V59" s="13" t="n"/>
      <c r="W59" s="14" t="n"/>
      <c r="X59" s="20">
        <f>IF(OR($A59="",$R59="",$T59="Entregado",$T59="Cancelado"),"",$R59-TODAY())</f>
        <v/>
      </c>
      <c r="Y59" s="20">
        <f>IF(OR($A59="",$R59="",$S59=""),"",$S59-$R59)</f>
        <v/>
      </c>
      <c r="Z59" s="21">
        <f>IF($A59="","",IF(OR($B59="",$C59="",$D59="",$E59="",$F59="",$H59="",$I59="",$J59="",$K59="",$L59="",$M59="",$P59="",$Q59="",$R59="",$T59="",$U59="",$V59=""),"Revisar datos",IF($T59="Cancelado","Cancelado",IF(OR($U59="Rechazado",$V59="Rechazado"),"Corregir",IF(AND($T59="Entregado",$U59="Aprobado",$V59="Aprobado"),"Validado",IF(AND($R59&lt;TODAY(),$T59&lt;&gt;"Entregado"),"Vencido",IF(AND($R59&gt;=TODAY(),$R59&lt;=TODAY()+Configuración!$B$2,$T59&lt;&gt;"Entregado"),"Vence pronto",IF($T59="Entregado","Pendiente de validación","En curso"))))))))</f>
        <v/>
      </c>
      <c r="AA59" s="21">
        <f>IF($A59="","",IF(COUNTIF($A$2:$A$101,$A59)&gt;1,"ID duplicado",IF(OR($B59="",$C59="",$D59="",$E59="",$F59="",$H59="",$I59="",$J59="",$K59="",$L59="",$M59="",$P59="",$Q59="",$R59="",$T59="",$U59="",$V59=""),"Faltan datos",IF($R59&lt;$Q59,"Fechas incoherentes",IF(AND($T59="Entregado",OR($S59="",$O59="",$W59="")),"Completar entrega",IF(AND(OR($U59="Aprobado",$V59="Aprobado"),$T59&lt;&gt;"Entregado"),"Revisar estado","Correcto"))))))</f>
        <v/>
      </c>
    </row>
    <row r="60" ht="34" customHeight="1">
      <c r="A60" s="13" t="n"/>
      <c r="B60" s="14" t="n"/>
      <c r="C60" s="14" t="n"/>
      <c r="D60" s="13" t="n"/>
      <c r="E60" s="13" t="n"/>
      <c r="F60" s="13" t="n"/>
      <c r="G60" s="13" t="n"/>
      <c r="H60" s="13" t="n"/>
      <c r="I60" s="13" t="n"/>
      <c r="J60" s="31" t="n"/>
      <c r="K60" s="13" t="n"/>
      <c r="L60" s="13" t="n"/>
      <c r="M60" s="13" t="n"/>
      <c r="N60" s="16" t="n"/>
      <c r="O60" s="14" t="n"/>
      <c r="P60" s="13" t="n"/>
      <c r="Q60" s="17" t="n"/>
      <c r="R60" s="17" t="n"/>
      <c r="S60" s="17" t="n"/>
      <c r="T60" s="13" t="n"/>
      <c r="U60" s="13" t="n"/>
      <c r="V60" s="13" t="n"/>
      <c r="W60" s="14" t="n"/>
      <c r="X60" s="18">
        <f>IF(OR($A60="",$R60="",$T60="Entregado",$T60="Cancelado"),"",$R60-TODAY())</f>
        <v/>
      </c>
      <c r="Y60" s="18">
        <f>IF(OR($A60="",$R60="",$S60=""),"",$S60-$R60)</f>
        <v/>
      </c>
      <c r="Z60" s="19">
        <f>IF($A60="","",IF(OR($B60="",$C60="",$D60="",$E60="",$F60="",$H60="",$I60="",$J60="",$K60="",$L60="",$M60="",$P60="",$Q60="",$R60="",$T60="",$U60="",$V60=""),"Revisar datos",IF($T60="Cancelado","Cancelado",IF(OR($U60="Rechazado",$V60="Rechazado"),"Corregir",IF(AND($T60="Entregado",$U60="Aprobado",$V60="Aprobado"),"Validado",IF(AND($R60&lt;TODAY(),$T60&lt;&gt;"Entregado"),"Vencido",IF(AND($R60&gt;=TODAY(),$R60&lt;=TODAY()+Configuración!$B$2,$T60&lt;&gt;"Entregado"),"Vence pronto",IF($T60="Entregado","Pendiente de validación","En curso"))))))))</f>
        <v/>
      </c>
      <c r="AA60" s="19">
        <f>IF($A60="","",IF(COUNTIF($A$2:$A$101,$A60)&gt;1,"ID duplicado",IF(OR($B60="",$C60="",$D60="",$E60="",$F60="",$H60="",$I60="",$J60="",$K60="",$L60="",$M60="",$P60="",$Q60="",$R60="",$T60="",$U60="",$V60=""),"Faltan datos",IF($R60&lt;$Q60,"Fechas incoherentes",IF(AND($T60="Entregado",OR($S60="",$O60="",$W60="")),"Completar entrega",IF(AND(OR($U60="Aprobado",$V60="Aprobado"),$T60&lt;&gt;"Entregado"),"Revisar estado","Correcto"))))))</f>
        <v/>
      </c>
    </row>
    <row r="61" ht="34" customHeight="1">
      <c r="A61" s="13" t="n"/>
      <c r="B61" s="14" t="n"/>
      <c r="C61" s="14" t="n"/>
      <c r="D61" s="13" t="n"/>
      <c r="E61" s="13" t="n"/>
      <c r="F61" s="13" t="n"/>
      <c r="G61" s="13" t="n"/>
      <c r="H61" s="13" t="n"/>
      <c r="I61" s="13" t="n"/>
      <c r="J61" s="31" t="n"/>
      <c r="K61" s="13" t="n"/>
      <c r="L61" s="13" t="n"/>
      <c r="M61" s="13" t="n"/>
      <c r="N61" s="16" t="n"/>
      <c r="O61" s="14" t="n"/>
      <c r="P61" s="13" t="n"/>
      <c r="Q61" s="17" t="n"/>
      <c r="R61" s="17" t="n"/>
      <c r="S61" s="17" t="n"/>
      <c r="T61" s="13" t="n"/>
      <c r="U61" s="13" t="n"/>
      <c r="V61" s="13" t="n"/>
      <c r="W61" s="14" t="n"/>
      <c r="X61" s="20">
        <f>IF(OR($A61="",$R61="",$T61="Entregado",$T61="Cancelado"),"",$R61-TODAY())</f>
        <v/>
      </c>
      <c r="Y61" s="20">
        <f>IF(OR($A61="",$R61="",$S61=""),"",$S61-$R61)</f>
        <v/>
      </c>
      <c r="Z61" s="21">
        <f>IF($A61="","",IF(OR($B61="",$C61="",$D61="",$E61="",$F61="",$H61="",$I61="",$J61="",$K61="",$L61="",$M61="",$P61="",$Q61="",$R61="",$T61="",$U61="",$V61=""),"Revisar datos",IF($T61="Cancelado","Cancelado",IF(OR($U61="Rechazado",$V61="Rechazado"),"Corregir",IF(AND($T61="Entregado",$U61="Aprobado",$V61="Aprobado"),"Validado",IF(AND($R61&lt;TODAY(),$T61&lt;&gt;"Entregado"),"Vencido",IF(AND($R61&gt;=TODAY(),$R61&lt;=TODAY()+Configuración!$B$2,$T61&lt;&gt;"Entregado"),"Vence pronto",IF($T61="Entregado","Pendiente de validación","En curso"))))))))</f>
        <v/>
      </c>
      <c r="AA61" s="21">
        <f>IF($A61="","",IF(COUNTIF($A$2:$A$101,$A61)&gt;1,"ID duplicado",IF(OR($B61="",$C61="",$D61="",$E61="",$F61="",$H61="",$I61="",$J61="",$K61="",$L61="",$M61="",$P61="",$Q61="",$R61="",$T61="",$U61="",$V61=""),"Faltan datos",IF($R61&lt;$Q61,"Fechas incoherentes",IF(AND($T61="Entregado",OR($S61="",$O61="",$W61="")),"Completar entrega",IF(AND(OR($U61="Aprobado",$V61="Aprobado"),$T61&lt;&gt;"Entregado"),"Revisar estado","Correcto"))))))</f>
        <v/>
      </c>
    </row>
    <row r="62" ht="34" customHeight="1">
      <c r="A62" s="13" t="n"/>
      <c r="B62" s="14" t="n"/>
      <c r="C62" s="14" t="n"/>
      <c r="D62" s="13" t="n"/>
      <c r="E62" s="13" t="n"/>
      <c r="F62" s="13" t="n"/>
      <c r="G62" s="13" t="n"/>
      <c r="H62" s="13" t="n"/>
      <c r="I62" s="13" t="n"/>
      <c r="J62" s="31" t="n"/>
      <c r="K62" s="13" t="n"/>
      <c r="L62" s="13" t="n"/>
      <c r="M62" s="13" t="n"/>
      <c r="N62" s="16" t="n"/>
      <c r="O62" s="14" t="n"/>
      <c r="P62" s="13" t="n"/>
      <c r="Q62" s="17" t="n"/>
      <c r="R62" s="17" t="n"/>
      <c r="S62" s="17" t="n"/>
      <c r="T62" s="13" t="n"/>
      <c r="U62" s="13" t="n"/>
      <c r="V62" s="13" t="n"/>
      <c r="W62" s="14" t="n"/>
      <c r="X62" s="18">
        <f>IF(OR($A62="",$R62="",$T62="Entregado",$T62="Cancelado"),"",$R62-TODAY())</f>
        <v/>
      </c>
      <c r="Y62" s="18">
        <f>IF(OR($A62="",$R62="",$S62=""),"",$S62-$R62)</f>
        <v/>
      </c>
      <c r="Z62" s="19">
        <f>IF($A62="","",IF(OR($B62="",$C62="",$D62="",$E62="",$F62="",$H62="",$I62="",$J62="",$K62="",$L62="",$M62="",$P62="",$Q62="",$R62="",$T62="",$U62="",$V62=""),"Revisar datos",IF($T62="Cancelado","Cancelado",IF(OR($U62="Rechazado",$V62="Rechazado"),"Corregir",IF(AND($T62="Entregado",$U62="Aprobado",$V62="Aprobado"),"Validado",IF(AND($R62&lt;TODAY(),$T62&lt;&gt;"Entregado"),"Vencido",IF(AND($R62&gt;=TODAY(),$R62&lt;=TODAY()+Configuración!$B$2,$T62&lt;&gt;"Entregado"),"Vence pronto",IF($T62="Entregado","Pendiente de validación","En curso"))))))))</f>
        <v/>
      </c>
      <c r="AA62" s="19">
        <f>IF($A62="","",IF(COUNTIF($A$2:$A$101,$A62)&gt;1,"ID duplicado",IF(OR($B62="",$C62="",$D62="",$E62="",$F62="",$H62="",$I62="",$J62="",$K62="",$L62="",$M62="",$P62="",$Q62="",$R62="",$T62="",$U62="",$V62=""),"Faltan datos",IF($R62&lt;$Q62,"Fechas incoherentes",IF(AND($T62="Entregado",OR($S62="",$O62="",$W62="")),"Completar entrega",IF(AND(OR($U62="Aprobado",$V62="Aprobado"),$T62&lt;&gt;"Entregado"),"Revisar estado","Correcto"))))))</f>
        <v/>
      </c>
    </row>
    <row r="63" ht="34" customHeight="1">
      <c r="A63" s="13" t="n"/>
      <c r="B63" s="14" t="n"/>
      <c r="C63" s="14" t="n"/>
      <c r="D63" s="13" t="n"/>
      <c r="E63" s="13" t="n"/>
      <c r="F63" s="13" t="n"/>
      <c r="G63" s="13" t="n"/>
      <c r="H63" s="13" t="n"/>
      <c r="I63" s="13" t="n"/>
      <c r="J63" s="31" t="n"/>
      <c r="K63" s="13" t="n"/>
      <c r="L63" s="13" t="n"/>
      <c r="M63" s="13" t="n"/>
      <c r="N63" s="16" t="n"/>
      <c r="O63" s="14" t="n"/>
      <c r="P63" s="13" t="n"/>
      <c r="Q63" s="17" t="n"/>
      <c r="R63" s="17" t="n"/>
      <c r="S63" s="17" t="n"/>
      <c r="T63" s="13" t="n"/>
      <c r="U63" s="13" t="n"/>
      <c r="V63" s="13" t="n"/>
      <c r="W63" s="14" t="n"/>
      <c r="X63" s="20">
        <f>IF(OR($A63="",$R63="",$T63="Entregado",$T63="Cancelado"),"",$R63-TODAY())</f>
        <v/>
      </c>
      <c r="Y63" s="20">
        <f>IF(OR($A63="",$R63="",$S63=""),"",$S63-$R63)</f>
        <v/>
      </c>
      <c r="Z63" s="21">
        <f>IF($A63="","",IF(OR($B63="",$C63="",$D63="",$E63="",$F63="",$H63="",$I63="",$J63="",$K63="",$L63="",$M63="",$P63="",$Q63="",$R63="",$T63="",$U63="",$V63=""),"Revisar datos",IF($T63="Cancelado","Cancelado",IF(OR($U63="Rechazado",$V63="Rechazado"),"Corregir",IF(AND($T63="Entregado",$U63="Aprobado",$V63="Aprobado"),"Validado",IF(AND($R63&lt;TODAY(),$T63&lt;&gt;"Entregado"),"Vencido",IF(AND($R63&gt;=TODAY(),$R63&lt;=TODAY()+Configuración!$B$2,$T63&lt;&gt;"Entregado"),"Vence pronto",IF($T63="Entregado","Pendiente de validación","En curso"))))))))</f>
        <v/>
      </c>
      <c r="AA63" s="21">
        <f>IF($A63="","",IF(COUNTIF($A$2:$A$101,$A63)&gt;1,"ID duplicado",IF(OR($B63="",$C63="",$D63="",$E63="",$F63="",$H63="",$I63="",$J63="",$K63="",$L63="",$M63="",$P63="",$Q63="",$R63="",$T63="",$U63="",$V63=""),"Faltan datos",IF($R63&lt;$Q63,"Fechas incoherentes",IF(AND($T63="Entregado",OR($S63="",$O63="",$W63="")),"Completar entrega",IF(AND(OR($U63="Aprobado",$V63="Aprobado"),$T63&lt;&gt;"Entregado"),"Revisar estado","Correcto"))))))</f>
        <v/>
      </c>
    </row>
    <row r="64" ht="34" customHeight="1">
      <c r="A64" s="13" t="n"/>
      <c r="B64" s="14" t="n"/>
      <c r="C64" s="14" t="n"/>
      <c r="D64" s="13" t="n"/>
      <c r="E64" s="13" t="n"/>
      <c r="F64" s="13" t="n"/>
      <c r="G64" s="13" t="n"/>
      <c r="H64" s="13" t="n"/>
      <c r="I64" s="13" t="n"/>
      <c r="J64" s="31" t="n"/>
      <c r="K64" s="13" t="n"/>
      <c r="L64" s="13" t="n"/>
      <c r="M64" s="13" t="n"/>
      <c r="N64" s="16" t="n"/>
      <c r="O64" s="14" t="n"/>
      <c r="P64" s="13" t="n"/>
      <c r="Q64" s="17" t="n"/>
      <c r="R64" s="17" t="n"/>
      <c r="S64" s="17" t="n"/>
      <c r="T64" s="13" t="n"/>
      <c r="U64" s="13" t="n"/>
      <c r="V64" s="13" t="n"/>
      <c r="W64" s="14" t="n"/>
      <c r="X64" s="18">
        <f>IF(OR($A64="",$R64="",$T64="Entregado",$T64="Cancelado"),"",$R64-TODAY())</f>
        <v/>
      </c>
      <c r="Y64" s="18">
        <f>IF(OR($A64="",$R64="",$S64=""),"",$S64-$R64)</f>
        <v/>
      </c>
      <c r="Z64" s="19">
        <f>IF($A64="","",IF(OR($B64="",$C64="",$D64="",$E64="",$F64="",$H64="",$I64="",$J64="",$K64="",$L64="",$M64="",$P64="",$Q64="",$R64="",$T64="",$U64="",$V64=""),"Revisar datos",IF($T64="Cancelado","Cancelado",IF(OR($U64="Rechazado",$V64="Rechazado"),"Corregir",IF(AND($T64="Entregado",$U64="Aprobado",$V64="Aprobado"),"Validado",IF(AND($R64&lt;TODAY(),$T64&lt;&gt;"Entregado"),"Vencido",IF(AND($R64&gt;=TODAY(),$R64&lt;=TODAY()+Configuración!$B$2,$T64&lt;&gt;"Entregado"),"Vence pronto",IF($T64="Entregado","Pendiente de validación","En curso"))))))))</f>
        <v/>
      </c>
      <c r="AA64" s="19">
        <f>IF($A64="","",IF(COUNTIF($A$2:$A$101,$A64)&gt;1,"ID duplicado",IF(OR($B64="",$C64="",$D64="",$E64="",$F64="",$H64="",$I64="",$J64="",$K64="",$L64="",$M64="",$P64="",$Q64="",$R64="",$T64="",$U64="",$V64=""),"Faltan datos",IF($R64&lt;$Q64,"Fechas incoherentes",IF(AND($T64="Entregado",OR($S64="",$O64="",$W64="")),"Completar entrega",IF(AND(OR($U64="Aprobado",$V64="Aprobado"),$T64&lt;&gt;"Entregado"),"Revisar estado","Correcto"))))))</f>
        <v/>
      </c>
    </row>
    <row r="65" ht="34" customHeight="1">
      <c r="A65" s="13" t="n"/>
      <c r="B65" s="14" t="n"/>
      <c r="C65" s="14" t="n"/>
      <c r="D65" s="13" t="n"/>
      <c r="E65" s="13" t="n"/>
      <c r="F65" s="13" t="n"/>
      <c r="G65" s="13" t="n"/>
      <c r="H65" s="13" t="n"/>
      <c r="I65" s="13" t="n"/>
      <c r="J65" s="31" t="n"/>
      <c r="K65" s="13" t="n"/>
      <c r="L65" s="13" t="n"/>
      <c r="M65" s="13" t="n"/>
      <c r="N65" s="16" t="n"/>
      <c r="O65" s="14" t="n"/>
      <c r="P65" s="13" t="n"/>
      <c r="Q65" s="17" t="n"/>
      <c r="R65" s="17" t="n"/>
      <c r="S65" s="17" t="n"/>
      <c r="T65" s="13" t="n"/>
      <c r="U65" s="13" t="n"/>
      <c r="V65" s="13" t="n"/>
      <c r="W65" s="14" t="n"/>
      <c r="X65" s="20">
        <f>IF(OR($A65="",$R65="",$T65="Entregado",$T65="Cancelado"),"",$R65-TODAY())</f>
        <v/>
      </c>
      <c r="Y65" s="20">
        <f>IF(OR($A65="",$R65="",$S65=""),"",$S65-$R65)</f>
        <v/>
      </c>
      <c r="Z65" s="21">
        <f>IF($A65="","",IF(OR($B65="",$C65="",$D65="",$E65="",$F65="",$H65="",$I65="",$J65="",$K65="",$L65="",$M65="",$P65="",$Q65="",$R65="",$T65="",$U65="",$V65=""),"Revisar datos",IF($T65="Cancelado","Cancelado",IF(OR($U65="Rechazado",$V65="Rechazado"),"Corregir",IF(AND($T65="Entregado",$U65="Aprobado",$V65="Aprobado"),"Validado",IF(AND($R65&lt;TODAY(),$T65&lt;&gt;"Entregado"),"Vencido",IF(AND($R65&gt;=TODAY(),$R65&lt;=TODAY()+Configuración!$B$2,$T65&lt;&gt;"Entregado"),"Vence pronto",IF($T65="Entregado","Pendiente de validación","En curso"))))))))</f>
        <v/>
      </c>
      <c r="AA65" s="21">
        <f>IF($A65="","",IF(COUNTIF($A$2:$A$101,$A65)&gt;1,"ID duplicado",IF(OR($B65="",$C65="",$D65="",$E65="",$F65="",$H65="",$I65="",$J65="",$K65="",$L65="",$M65="",$P65="",$Q65="",$R65="",$T65="",$U65="",$V65=""),"Faltan datos",IF($R65&lt;$Q65,"Fechas incoherentes",IF(AND($T65="Entregado",OR($S65="",$O65="",$W65="")),"Completar entrega",IF(AND(OR($U65="Aprobado",$V65="Aprobado"),$T65&lt;&gt;"Entregado"),"Revisar estado","Correcto"))))))</f>
        <v/>
      </c>
    </row>
    <row r="66" ht="34" customHeight="1">
      <c r="A66" s="13" t="n"/>
      <c r="B66" s="14" t="n"/>
      <c r="C66" s="14" t="n"/>
      <c r="D66" s="13" t="n"/>
      <c r="E66" s="13" t="n"/>
      <c r="F66" s="13" t="n"/>
      <c r="G66" s="13" t="n"/>
      <c r="H66" s="13" t="n"/>
      <c r="I66" s="13" t="n"/>
      <c r="J66" s="31" t="n"/>
      <c r="K66" s="13" t="n"/>
      <c r="L66" s="13" t="n"/>
      <c r="M66" s="13" t="n"/>
      <c r="N66" s="16" t="n"/>
      <c r="O66" s="14" t="n"/>
      <c r="P66" s="13" t="n"/>
      <c r="Q66" s="17" t="n"/>
      <c r="R66" s="17" t="n"/>
      <c r="S66" s="17" t="n"/>
      <c r="T66" s="13" t="n"/>
      <c r="U66" s="13" t="n"/>
      <c r="V66" s="13" t="n"/>
      <c r="W66" s="14" t="n"/>
      <c r="X66" s="18">
        <f>IF(OR($A66="",$R66="",$T66="Entregado",$T66="Cancelado"),"",$R66-TODAY())</f>
        <v/>
      </c>
      <c r="Y66" s="18">
        <f>IF(OR($A66="",$R66="",$S66=""),"",$S66-$R66)</f>
        <v/>
      </c>
      <c r="Z66" s="19">
        <f>IF($A66="","",IF(OR($B66="",$C66="",$D66="",$E66="",$F66="",$H66="",$I66="",$J66="",$K66="",$L66="",$M66="",$P66="",$Q66="",$R66="",$T66="",$U66="",$V66=""),"Revisar datos",IF($T66="Cancelado","Cancelado",IF(OR($U66="Rechazado",$V66="Rechazado"),"Corregir",IF(AND($T66="Entregado",$U66="Aprobado",$V66="Aprobado"),"Validado",IF(AND($R66&lt;TODAY(),$T66&lt;&gt;"Entregado"),"Vencido",IF(AND($R66&gt;=TODAY(),$R66&lt;=TODAY()+Configuración!$B$2,$T66&lt;&gt;"Entregado"),"Vence pronto",IF($T66="Entregado","Pendiente de validación","En curso"))))))))</f>
        <v/>
      </c>
      <c r="AA66" s="19">
        <f>IF($A66="","",IF(COUNTIF($A$2:$A$101,$A66)&gt;1,"ID duplicado",IF(OR($B66="",$C66="",$D66="",$E66="",$F66="",$H66="",$I66="",$J66="",$K66="",$L66="",$M66="",$P66="",$Q66="",$R66="",$T66="",$U66="",$V66=""),"Faltan datos",IF($R66&lt;$Q66,"Fechas incoherentes",IF(AND($T66="Entregado",OR($S66="",$O66="",$W66="")),"Completar entrega",IF(AND(OR($U66="Aprobado",$V66="Aprobado"),$T66&lt;&gt;"Entregado"),"Revisar estado","Correcto"))))))</f>
        <v/>
      </c>
    </row>
    <row r="67" ht="34" customHeight="1">
      <c r="A67" s="13" t="n"/>
      <c r="B67" s="14" t="n"/>
      <c r="C67" s="14" t="n"/>
      <c r="D67" s="13" t="n"/>
      <c r="E67" s="13" t="n"/>
      <c r="F67" s="13" t="n"/>
      <c r="G67" s="13" t="n"/>
      <c r="H67" s="13" t="n"/>
      <c r="I67" s="13" t="n"/>
      <c r="J67" s="31" t="n"/>
      <c r="K67" s="13" t="n"/>
      <c r="L67" s="13" t="n"/>
      <c r="M67" s="13" t="n"/>
      <c r="N67" s="16" t="n"/>
      <c r="O67" s="14" t="n"/>
      <c r="P67" s="13" t="n"/>
      <c r="Q67" s="17" t="n"/>
      <c r="R67" s="17" t="n"/>
      <c r="S67" s="17" t="n"/>
      <c r="T67" s="13" t="n"/>
      <c r="U67" s="13" t="n"/>
      <c r="V67" s="13" t="n"/>
      <c r="W67" s="14" t="n"/>
      <c r="X67" s="20">
        <f>IF(OR($A67="",$R67="",$T67="Entregado",$T67="Cancelado"),"",$R67-TODAY())</f>
        <v/>
      </c>
      <c r="Y67" s="20">
        <f>IF(OR($A67="",$R67="",$S67=""),"",$S67-$R67)</f>
        <v/>
      </c>
      <c r="Z67" s="21">
        <f>IF($A67="","",IF(OR($B67="",$C67="",$D67="",$E67="",$F67="",$H67="",$I67="",$J67="",$K67="",$L67="",$M67="",$P67="",$Q67="",$R67="",$T67="",$U67="",$V67=""),"Revisar datos",IF($T67="Cancelado","Cancelado",IF(OR($U67="Rechazado",$V67="Rechazado"),"Corregir",IF(AND($T67="Entregado",$U67="Aprobado",$V67="Aprobado"),"Validado",IF(AND($R67&lt;TODAY(),$T67&lt;&gt;"Entregado"),"Vencido",IF(AND($R67&gt;=TODAY(),$R67&lt;=TODAY()+Configuración!$B$2,$T67&lt;&gt;"Entregado"),"Vence pronto",IF($T67="Entregado","Pendiente de validación","En curso"))))))))</f>
        <v/>
      </c>
      <c r="AA67" s="21">
        <f>IF($A67="","",IF(COUNTIF($A$2:$A$101,$A67)&gt;1,"ID duplicado",IF(OR($B67="",$C67="",$D67="",$E67="",$F67="",$H67="",$I67="",$J67="",$K67="",$L67="",$M67="",$P67="",$Q67="",$R67="",$T67="",$U67="",$V67=""),"Faltan datos",IF($R67&lt;$Q67,"Fechas incoherentes",IF(AND($T67="Entregado",OR($S67="",$O67="",$W67="")),"Completar entrega",IF(AND(OR($U67="Aprobado",$V67="Aprobado"),$T67&lt;&gt;"Entregado"),"Revisar estado","Correcto"))))))</f>
        <v/>
      </c>
    </row>
    <row r="68" ht="34" customHeight="1">
      <c r="A68" s="13" t="n"/>
      <c r="B68" s="14" t="n"/>
      <c r="C68" s="14" t="n"/>
      <c r="D68" s="13" t="n"/>
      <c r="E68" s="13" t="n"/>
      <c r="F68" s="13" t="n"/>
      <c r="G68" s="13" t="n"/>
      <c r="H68" s="13" t="n"/>
      <c r="I68" s="13" t="n"/>
      <c r="J68" s="31" t="n"/>
      <c r="K68" s="13" t="n"/>
      <c r="L68" s="13" t="n"/>
      <c r="M68" s="13" t="n"/>
      <c r="N68" s="16" t="n"/>
      <c r="O68" s="14" t="n"/>
      <c r="P68" s="13" t="n"/>
      <c r="Q68" s="17" t="n"/>
      <c r="R68" s="17" t="n"/>
      <c r="S68" s="17" t="n"/>
      <c r="T68" s="13" t="n"/>
      <c r="U68" s="13" t="n"/>
      <c r="V68" s="13" t="n"/>
      <c r="W68" s="14" t="n"/>
      <c r="X68" s="18">
        <f>IF(OR($A68="",$R68="",$T68="Entregado",$T68="Cancelado"),"",$R68-TODAY())</f>
        <v/>
      </c>
      <c r="Y68" s="18">
        <f>IF(OR($A68="",$R68="",$S68=""),"",$S68-$R68)</f>
        <v/>
      </c>
      <c r="Z68" s="19">
        <f>IF($A68="","",IF(OR($B68="",$C68="",$D68="",$E68="",$F68="",$H68="",$I68="",$J68="",$K68="",$L68="",$M68="",$P68="",$Q68="",$R68="",$T68="",$U68="",$V68=""),"Revisar datos",IF($T68="Cancelado","Cancelado",IF(OR($U68="Rechazado",$V68="Rechazado"),"Corregir",IF(AND($T68="Entregado",$U68="Aprobado",$V68="Aprobado"),"Validado",IF(AND($R68&lt;TODAY(),$T68&lt;&gt;"Entregado"),"Vencido",IF(AND($R68&gt;=TODAY(),$R68&lt;=TODAY()+Configuración!$B$2,$T68&lt;&gt;"Entregado"),"Vence pronto",IF($T68="Entregado","Pendiente de validación","En curso"))))))))</f>
        <v/>
      </c>
      <c r="AA68" s="19">
        <f>IF($A68="","",IF(COUNTIF($A$2:$A$101,$A68)&gt;1,"ID duplicado",IF(OR($B68="",$C68="",$D68="",$E68="",$F68="",$H68="",$I68="",$J68="",$K68="",$L68="",$M68="",$P68="",$Q68="",$R68="",$T68="",$U68="",$V68=""),"Faltan datos",IF($R68&lt;$Q68,"Fechas incoherentes",IF(AND($T68="Entregado",OR($S68="",$O68="",$W68="")),"Completar entrega",IF(AND(OR($U68="Aprobado",$V68="Aprobado"),$T68&lt;&gt;"Entregado"),"Revisar estado","Correcto"))))))</f>
        <v/>
      </c>
    </row>
    <row r="69" ht="34" customHeight="1">
      <c r="A69" s="13" t="n"/>
      <c r="B69" s="14" t="n"/>
      <c r="C69" s="14" t="n"/>
      <c r="D69" s="13" t="n"/>
      <c r="E69" s="13" t="n"/>
      <c r="F69" s="13" t="n"/>
      <c r="G69" s="13" t="n"/>
      <c r="H69" s="13" t="n"/>
      <c r="I69" s="13" t="n"/>
      <c r="J69" s="31" t="n"/>
      <c r="K69" s="13" t="n"/>
      <c r="L69" s="13" t="n"/>
      <c r="M69" s="13" t="n"/>
      <c r="N69" s="16" t="n"/>
      <c r="O69" s="14" t="n"/>
      <c r="P69" s="13" t="n"/>
      <c r="Q69" s="17" t="n"/>
      <c r="R69" s="17" t="n"/>
      <c r="S69" s="17" t="n"/>
      <c r="T69" s="13" t="n"/>
      <c r="U69" s="13" t="n"/>
      <c r="V69" s="13" t="n"/>
      <c r="W69" s="14" t="n"/>
      <c r="X69" s="20">
        <f>IF(OR($A69="",$R69="",$T69="Entregado",$T69="Cancelado"),"",$R69-TODAY())</f>
        <v/>
      </c>
      <c r="Y69" s="20">
        <f>IF(OR($A69="",$R69="",$S69=""),"",$S69-$R69)</f>
        <v/>
      </c>
      <c r="Z69" s="21">
        <f>IF($A69="","",IF(OR($B69="",$C69="",$D69="",$E69="",$F69="",$H69="",$I69="",$J69="",$K69="",$L69="",$M69="",$P69="",$Q69="",$R69="",$T69="",$U69="",$V69=""),"Revisar datos",IF($T69="Cancelado","Cancelado",IF(OR($U69="Rechazado",$V69="Rechazado"),"Corregir",IF(AND($T69="Entregado",$U69="Aprobado",$V69="Aprobado"),"Validado",IF(AND($R69&lt;TODAY(),$T69&lt;&gt;"Entregado"),"Vencido",IF(AND($R69&gt;=TODAY(),$R69&lt;=TODAY()+Configuración!$B$2,$T69&lt;&gt;"Entregado"),"Vence pronto",IF($T69="Entregado","Pendiente de validación","En curso"))))))))</f>
        <v/>
      </c>
      <c r="AA69" s="21">
        <f>IF($A69="","",IF(COUNTIF($A$2:$A$101,$A69)&gt;1,"ID duplicado",IF(OR($B69="",$C69="",$D69="",$E69="",$F69="",$H69="",$I69="",$J69="",$K69="",$L69="",$M69="",$P69="",$Q69="",$R69="",$T69="",$U69="",$V69=""),"Faltan datos",IF($R69&lt;$Q69,"Fechas incoherentes",IF(AND($T69="Entregado",OR($S69="",$O69="",$W69="")),"Completar entrega",IF(AND(OR($U69="Aprobado",$V69="Aprobado"),$T69&lt;&gt;"Entregado"),"Revisar estado","Correcto"))))))</f>
        <v/>
      </c>
    </row>
    <row r="70" ht="34" customHeight="1">
      <c r="A70" s="13" t="n"/>
      <c r="B70" s="14" t="n"/>
      <c r="C70" s="14" t="n"/>
      <c r="D70" s="13" t="n"/>
      <c r="E70" s="13" t="n"/>
      <c r="F70" s="13" t="n"/>
      <c r="G70" s="13" t="n"/>
      <c r="H70" s="13" t="n"/>
      <c r="I70" s="13" t="n"/>
      <c r="J70" s="31" t="n"/>
      <c r="K70" s="13" t="n"/>
      <c r="L70" s="13" t="n"/>
      <c r="M70" s="13" t="n"/>
      <c r="N70" s="16" t="n"/>
      <c r="O70" s="14" t="n"/>
      <c r="P70" s="13" t="n"/>
      <c r="Q70" s="17" t="n"/>
      <c r="R70" s="17" t="n"/>
      <c r="S70" s="17" t="n"/>
      <c r="T70" s="13" t="n"/>
      <c r="U70" s="13" t="n"/>
      <c r="V70" s="13" t="n"/>
      <c r="W70" s="14" t="n"/>
      <c r="X70" s="18">
        <f>IF(OR($A70="",$R70="",$T70="Entregado",$T70="Cancelado"),"",$R70-TODAY())</f>
        <v/>
      </c>
      <c r="Y70" s="18">
        <f>IF(OR($A70="",$R70="",$S70=""),"",$S70-$R70)</f>
        <v/>
      </c>
      <c r="Z70" s="19">
        <f>IF($A70="","",IF(OR($B70="",$C70="",$D70="",$E70="",$F70="",$H70="",$I70="",$J70="",$K70="",$L70="",$M70="",$P70="",$Q70="",$R70="",$T70="",$U70="",$V70=""),"Revisar datos",IF($T70="Cancelado","Cancelado",IF(OR($U70="Rechazado",$V70="Rechazado"),"Corregir",IF(AND($T70="Entregado",$U70="Aprobado",$V70="Aprobado"),"Validado",IF(AND($R70&lt;TODAY(),$T70&lt;&gt;"Entregado"),"Vencido",IF(AND($R70&gt;=TODAY(),$R70&lt;=TODAY()+Configuración!$B$2,$T70&lt;&gt;"Entregado"),"Vence pronto",IF($T70="Entregado","Pendiente de validación","En curso"))))))))</f>
        <v/>
      </c>
      <c r="AA70" s="19">
        <f>IF($A70="","",IF(COUNTIF($A$2:$A$101,$A70)&gt;1,"ID duplicado",IF(OR($B70="",$C70="",$D70="",$E70="",$F70="",$H70="",$I70="",$J70="",$K70="",$L70="",$M70="",$P70="",$Q70="",$R70="",$T70="",$U70="",$V70=""),"Faltan datos",IF($R70&lt;$Q70,"Fechas incoherentes",IF(AND($T70="Entregado",OR($S70="",$O70="",$W70="")),"Completar entrega",IF(AND(OR($U70="Aprobado",$V70="Aprobado"),$T70&lt;&gt;"Entregado"),"Revisar estado","Correcto"))))))</f>
        <v/>
      </c>
    </row>
    <row r="71" ht="34" customHeight="1">
      <c r="A71" s="13" t="n"/>
      <c r="B71" s="14" t="n"/>
      <c r="C71" s="14" t="n"/>
      <c r="D71" s="13" t="n"/>
      <c r="E71" s="13" t="n"/>
      <c r="F71" s="13" t="n"/>
      <c r="G71" s="13" t="n"/>
      <c r="H71" s="13" t="n"/>
      <c r="I71" s="13" t="n"/>
      <c r="J71" s="31" t="n"/>
      <c r="K71" s="13" t="n"/>
      <c r="L71" s="13" t="n"/>
      <c r="M71" s="13" t="n"/>
      <c r="N71" s="16" t="n"/>
      <c r="O71" s="14" t="n"/>
      <c r="P71" s="13" t="n"/>
      <c r="Q71" s="17" t="n"/>
      <c r="R71" s="17" t="n"/>
      <c r="S71" s="17" t="n"/>
      <c r="T71" s="13" t="n"/>
      <c r="U71" s="13" t="n"/>
      <c r="V71" s="13" t="n"/>
      <c r="W71" s="14" t="n"/>
      <c r="X71" s="20">
        <f>IF(OR($A71="",$R71="",$T71="Entregado",$T71="Cancelado"),"",$R71-TODAY())</f>
        <v/>
      </c>
      <c r="Y71" s="20">
        <f>IF(OR($A71="",$R71="",$S71=""),"",$S71-$R71)</f>
        <v/>
      </c>
      <c r="Z71" s="21">
        <f>IF($A71="","",IF(OR($B71="",$C71="",$D71="",$E71="",$F71="",$H71="",$I71="",$J71="",$K71="",$L71="",$M71="",$P71="",$Q71="",$R71="",$T71="",$U71="",$V71=""),"Revisar datos",IF($T71="Cancelado","Cancelado",IF(OR($U71="Rechazado",$V71="Rechazado"),"Corregir",IF(AND($T71="Entregado",$U71="Aprobado",$V71="Aprobado"),"Validado",IF(AND($R71&lt;TODAY(),$T71&lt;&gt;"Entregado"),"Vencido",IF(AND($R71&gt;=TODAY(),$R71&lt;=TODAY()+Configuración!$B$2,$T71&lt;&gt;"Entregado"),"Vence pronto",IF($T71="Entregado","Pendiente de validación","En curso"))))))))</f>
        <v/>
      </c>
      <c r="AA71" s="21">
        <f>IF($A71="","",IF(COUNTIF($A$2:$A$101,$A71)&gt;1,"ID duplicado",IF(OR($B71="",$C71="",$D71="",$E71="",$F71="",$H71="",$I71="",$J71="",$K71="",$L71="",$M71="",$P71="",$Q71="",$R71="",$T71="",$U71="",$V71=""),"Faltan datos",IF($R71&lt;$Q71,"Fechas incoherentes",IF(AND($T71="Entregado",OR($S71="",$O71="",$W71="")),"Completar entrega",IF(AND(OR($U71="Aprobado",$V71="Aprobado"),$T71&lt;&gt;"Entregado"),"Revisar estado","Correcto"))))))</f>
        <v/>
      </c>
    </row>
    <row r="72" ht="34" customHeight="1">
      <c r="A72" s="13" t="n"/>
      <c r="B72" s="14" t="n"/>
      <c r="C72" s="14" t="n"/>
      <c r="D72" s="13" t="n"/>
      <c r="E72" s="13" t="n"/>
      <c r="F72" s="13" t="n"/>
      <c r="G72" s="13" t="n"/>
      <c r="H72" s="13" t="n"/>
      <c r="I72" s="13" t="n"/>
      <c r="J72" s="31" t="n"/>
      <c r="K72" s="13" t="n"/>
      <c r="L72" s="13" t="n"/>
      <c r="M72" s="13" t="n"/>
      <c r="N72" s="16" t="n"/>
      <c r="O72" s="14" t="n"/>
      <c r="P72" s="13" t="n"/>
      <c r="Q72" s="17" t="n"/>
      <c r="R72" s="17" t="n"/>
      <c r="S72" s="17" t="n"/>
      <c r="T72" s="13" t="n"/>
      <c r="U72" s="13" t="n"/>
      <c r="V72" s="13" t="n"/>
      <c r="W72" s="14" t="n"/>
      <c r="X72" s="18">
        <f>IF(OR($A72="",$R72="",$T72="Entregado",$T72="Cancelado"),"",$R72-TODAY())</f>
        <v/>
      </c>
      <c r="Y72" s="18">
        <f>IF(OR($A72="",$R72="",$S72=""),"",$S72-$R72)</f>
        <v/>
      </c>
      <c r="Z72" s="19">
        <f>IF($A72="","",IF(OR($B72="",$C72="",$D72="",$E72="",$F72="",$H72="",$I72="",$J72="",$K72="",$L72="",$M72="",$P72="",$Q72="",$R72="",$T72="",$U72="",$V72=""),"Revisar datos",IF($T72="Cancelado","Cancelado",IF(OR($U72="Rechazado",$V72="Rechazado"),"Corregir",IF(AND($T72="Entregado",$U72="Aprobado",$V72="Aprobado"),"Validado",IF(AND($R72&lt;TODAY(),$T72&lt;&gt;"Entregado"),"Vencido",IF(AND($R72&gt;=TODAY(),$R72&lt;=TODAY()+Configuración!$B$2,$T72&lt;&gt;"Entregado"),"Vence pronto",IF($T72="Entregado","Pendiente de validación","En curso"))))))))</f>
        <v/>
      </c>
      <c r="AA72" s="19">
        <f>IF($A72="","",IF(COUNTIF($A$2:$A$101,$A72)&gt;1,"ID duplicado",IF(OR($B72="",$C72="",$D72="",$E72="",$F72="",$H72="",$I72="",$J72="",$K72="",$L72="",$M72="",$P72="",$Q72="",$R72="",$T72="",$U72="",$V72=""),"Faltan datos",IF($R72&lt;$Q72,"Fechas incoherentes",IF(AND($T72="Entregado",OR($S72="",$O72="",$W72="")),"Completar entrega",IF(AND(OR($U72="Aprobado",$V72="Aprobado"),$T72&lt;&gt;"Entregado"),"Revisar estado","Correcto"))))))</f>
        <v/>
      </c>
    </row>
    <row r="73" ht="34" customHeight="1">
      <c r="A73" s="13" t="n"/>
      <c r="B73" s="14" t="n"/>
      <c r="C73" s="14" t="n"/>
      <c r="D73" s="13" t="n"/>
      <c r="E73" s="13" t="n"/>
      <c r="F73" s="13" t="n"/>
      <c r="G73" s="13" t="n"/>
      <c r="H73" s="13" t="n"/>
      <c r="I73" s="13" t="n"/>
      <c r="J73" s="31" t="n"/>
      <c r="K73" s="13" t="n"/>
      <c r="L73" s="13" t="n"/>
      <c r="M73" s="13" t="n"/>
      <c r="N73" s="16" t="n"/>
      <c r="O73" s="14" t="n"/>
      <c r="P73" s="13" t="n"/>
      <c r="Q73" s="17" t="n"/>
      <c r="R73" s="17" t="n"/>
      <c r="S73" s="17" t="n"/>
      <c r="T73" s="13" t="n"/>
      <c r="U73" s="13" t="n"/>
      <c r="V73" s="13" t="n"/>
      <c r="W73" s="14" t="n"/>
      <c r="X73" s="20">
        <f>IF(OR($A73="",$R73="",$T73="Entregado",$T73="Cancelado"),"",$R73-TODAY())</f>
        <v/>
      </c>
      <c r="Y73" s="20">
        <f>IF(OR($A73="",$R73="",$S73=""),"",$S73-$R73)</f>
        <v/>
      </c>
      <c r="Z73" s="21">
        <f>IF($A73="","",IF(OR($B73="",$C73="",$D73="",$E73="",$F73="",$H73="",$I73="",$J73="",$K73="",$L73="",$M73="",$P73="",$Q73="",$R73="",$T73="",$U73="",$V73=""),"Revisar datos",IF($T73="Cancelado","Cancelado",IF(OR($U73="Rechazado",$V73="Rechazado"),"Corregir",IF(AND($T73="Entregado",$U73="Aprobado",$V73="Aprobado"),"Validado",IF(AND($R73&lt;TODAY(),$T73&lt;&gt;"Entregado"),"Vencido",IF(AND($R73&gt;=TODAY(),$R73&lt;=TODAY()+Configuración!$B$2,$T73&lt;&gt;"Entregado"),"Vence pronto",IF($T73="Entregado","Pendiente de validación","En curso"))))))))</f>
        <v/>
      </c>
      <c r="AA73" s="21">
        <f>IF($A73="","",IF(COUNTIF($A$2:$A$101,$A73)&gt;1,"ID duplicado",IF(OR($B73="",$C73="",$D73="",$E73="",$F73="",$H73="",$I73="",$J73="",$K73="",$L73="",$M73="",$P73="",$Q73="",$R73="",$T73="",$U73="",$V73=""),"Faltan datos",IF($R73&lt;$Q73,"Fechas incoherentes",IF(AND($T73="Entregado",OR($S73="",$O73="",$W73="")),"Completar entrega",IF(AND(OR($U73="Aprobado",$V73="Aprobado"),$T73&lt;&gt;"Entregado"),"Revisar estado","Correcto"))))))</f>
        <v/>
      </c>
    </row>
    <row r="74" ht="34" customHeight="1">
      <c r="A74" s="13" t="n"/>
      <c r="B74" s="14" t="n"/>
      <c r="C74" s="14" t="n"/>
      <c r="D74" s="13" t="n"/>
      <c r="E74" s="13" t="n"/>
      <c r="F74" s="13" t="n"/>
      <c r="G74" s="13" t="n"/>
      <c r="H74" s="13" t="n"/>
      <c r="I74" s="13" t="n"/>
      <c r="J74" s="31" t="n"/>
      <c r="K74" s="13" t="n"/>
      <c r="L74" s="13" t="n"/>
      <c r="M74" s="13" t="n"/>
      <c r="N74" s="16" t="n"/>
      <c r="O74" s="14" t="n"/>
      <c r="P74" s="13" t="n"/>
      <c r="Q74" s="17" t="n"/>
      <c r="R74" s="17" t="n"/>
      <c r="S74" s="17" t="n"/>
      <c r="T74" s="13" t="n"/>
      <c r="U74" s="13" t="n"/>
      <c r="V74" s="13" t="n"/>
      <c r="W74" s="14" t="n"/>
      <c r="X74" s="18">
        <f>IF(OR($A74="",$R74="",$T74="Entregado",$T74="Cancelado"),"",$R74-TODAY())</f>
        <v/>
      </c>
      <c r="Y74" s="18">
        <f>IF(OR($A74="",$R74="",$S74=""),"",$S74-$R74)</f>
        <v/>
      </c>
      <c r="Z74" s="19">
        <f>IF($A74="","",IF(OR($B74="",$C74="",$D74="",$E74="",$F74="",$H74="",$I74="",$J74="",$K74="",$L74="",$M74="",$P74="",$Q74="",$R74="",$T74="",$U74="",$V74=""),"Revisar datos",IF($T74="Cancelado","Cancelado",IF(OR($U74="Rechazado",$V74="Rechazado"),"Corregir",IF(AND($T74="Entregado",$U74="Aprobado",$V74="Aprobado"),"Validado",IF(AND($R74&lt;TODAY(),$T74&lt;&gt;"Entregado"),"Vencido",IF(AND($R74&gt;=TODAY(),$R74&lt;=TODAY()+Configuración!$B$2,$T74&lt;&gt;"Entregado"),"Vence pronto",IF($T74="Entregado","Pendiente de validación","En curso"))))))))</f>
        <v/>
      </c>
      <c r="AA74" s="19">
        <f>IF($A74="","",IF(COUNTIF($A$2:$A$101,$A74)&gt;1,"ID duplicado",IF(OR($B74="",$C74="",$D74="",$E74="",$F74="",$H74="",$I74="",$J74="",$K74="",$L74="",$M74="",$P74="",$Q74="",$R74="",$T74="",$U74="",$V74=""),"Faltan datos",IF($R74&lt;$Q74,"Fechas incoherentes",IF(AND($T74="Entregado",OR($S74="",$O74="",$W74="")),"Completar entrega",IF(AND(OR($U74="Aprobado",$V74="Aprobado"),$T74&lt;&gt;"Entregado"),"Revisar estado","Correcto"))))))</f>
        <v/>
      </c>
    </row>
    <row r="75" ht="34" customHeight="1">
      <c r="A75" s="13" t="n"/>
      <c r="B75" s="14" t="n"/>
      <c r="C75" s="14" t="n"/>
      <c r="D75" s="13" t="n"/>
      <c r="E75" s="13" t="n"/>
      <c r="F75" s="13" t="n"/>
      <c r="G75" s="13" t="n"/>
      <c r="H75" s="13" t="n"/>
      <c r="I75" s="13" t="n"/>
      <c r="J75" s="31" t="n"/>
      <c r="K75" s="13" t="n"/>
      <c r="L75" s="13" t="n"/>
      <c r="M75" s="13" t="n"/>
      <c r="N75" s="16" t="n"/>
      <c r="O75" s="14" t="n"/>
      <c r="P75" s="13" t="n"/>
      <c r="Q75" s="17" t="n"/>
      <c r="R75" s="17" t="n"/>
      <c r="S75" s="17" t="n"/>
      <c r="T75" s="13" t="n"/>
      <c r="U75" s="13" t="n"/>
      <c r="V75" s="13" t="n"/>
      <c r="W75" s="14" t="n"/>
      <c r="X75" s="20">
        <f>IF(OR($A75="",$R75="",$T75="Entregado",$T75="Cancelado"),"",$R75-TODAY())</f>
        <v/>
      </c>
      <c r="Y75" s="20">
        <f>IF(OR($A75="",$R75="",$S75=""),"",$S75-$R75)</f>
        <v/>
      </c>
      <c r="Z75" s="21">
        <f>IF($A75="","",IF(OR($B75="",$C75="",$D75="",$E75="",$F75="",$H75="",$I75="",$J75="",$K75="",$L75="",$M75="",$P75="",$Q75="",$R75="",$T75="",$U75="",$V75=""),"Revisar datos",IF($T75="Cancelado","Cancelado",IF(OR($U75="Rechazado",$V75="Rechazado"),"Corregir",IF(AND($T75="Entregado",$U75="Aprobado",$V75="Aprobado"),"Validado",IF(AND($R75&lt;TODAY(),$T75&lt;&gt;"Entregado"),"Vencido",IF(AND($R75&gt;=TODAY(),$R75&lt;=TODAY()+Configuración!$B$2,$T75&lt;&gt;"Entregado"),"Vence pronto",IF($T75="Entregado","Pendiente de validación","En curso"))))))))</f>
        <v/>
      </c>
      <c r="AA75" s="21">
        <f>IF($A75="","",IF(COUNTIF($A$2:$A$101,$A75)&gt;1,"ID duplicado",IF(OR($B75="",$C75="",$D75="",$E75="",$F75="",$H75="",$I75="",$J75="",$K75="",$L75="",$M75="",$P75="",$Q75="",$R75="",$T75="",$U75="",$V75=""),"Faltan datos",IF($R75&lt;$Q75,"Fechas incoherentes",IF(AND($T75="Entregado",OR($S75="",$O75="",$W75="")),"Completar entrega",IF(AND(OR($U75="Aprobado",$V75="Aprobado"),$T75&lt;&gt;"Entregado"),"Revisar estado","Correcto"))))))</f>
        <v/>
      </c>
    </row>
    <row r="76" ht="34" customHeight="1">
      <c r="A76" s="13" t="n"/>
      <c r="B76" s="14" t="n"/>
      <c r="C76" s="14" t="n"/>
      <c r="D76" s="13" t="n"/>
      <c r="E76" s="13" t="n"/>
      <c r="F76" s="13" t="n"/>
      <c r="G76" s="13" t="n"/>
      <c r="H76" s="13" t="n"/>
      <c r="I76" s="13" t="n"/>
      <c r="J76" s="31" t="n"/>
      <c r="K76" s="13" t="n"/>
      <c r="L76" s="13" t="n"/>
      <c r="M76" s="13" t="n"/>
      <c r="N76" s="16" t="n"/>
      <c r="O76" s="14" t="n"/>
      <c r="P76" s="13" t="n"/>
      <c r="Q76" s="17" t="n"/>
      <c r="R76" s="17" t="n"/>
      <c r="S76" s="17" t="n"/>
      <c r="T76" s="13" t="n"/>
      <c r="U76" s="13" t="n"/>
      <c r="V76" s="13" t="n"/>
      <c r="W76" s="14" t="n"/>
      <c r="X76" s="18">
        <f>IF(OR($A76="",$R76="",$T76="Entregado",$T76="Cancelado"),"",$R76-TODAY())</f>
        <v/>
      </c>
      <c r="Y76" s="18">
        <f>IF(OR($A76="",$R76="",$S76=""),"",$S76-$R76)</f>
        <v/>
      </c>
      <c r="Z76" s="19">
        <f>IF($A76="","",IF(OR($B76="",$C76="",$D76="",$E76="",$F76="",$H76="",$I76="",$J76="",$K76="",$L76="",$M76="",$P76="",$Q76="",$R76="",$T76="",$U76="",$V76=""),"Revisar datos",IF($T76="Cancelado","Cancelado",IF(OR($U76="Rechazado",$V76="Rechazado"),"Corregir",IF(AND($T76="Entregado",$U76="Aprobado",$V76="Aprobado"),"Validado",IF(AND($R76&lt;TODAY(),$T76&lt;&gt;"Entregado"),"Vencido",IF(AND($R76&gt;=TODAY(),$R76&lt;=TODAY()+Configuración!$B$2,$T76&lt;&gt;"Entregado"),"Vence pronto",IF($T76="Entregado","Pendiente de validación","En curso"))))))))</f>
        <v/>
      </c>
      <c r="AA76" s="19">
        <f>IF($A76="","",IF(COUNTIF($A$2:$A$101,$A76)&gt;1,"ID duplicado",IF(OR($B76="",$C76="",$D76="",$E76="",$F76="",$H76="",$I76="",$J76="",$K76="",$L76="",$M76="",$P76="",$Q76="",$R76="",$T76="",$U76="",$V76=""),"Faltan datos",IF($R76&lt;$Q76,"Fechas incoherentes",IF(AND($T76="Entregado",OR($S76="",$O76="",$W76="")),"Completar entrega",IF(AND(OR($U76="Aprobado",$V76="Aprobado"),$T76&lt;&gt;"Entregado"),"Revisar estado","Correcto"))))))</f>
        <v/>
      </c>
    </row>
    <row r="77" ht="34" customHeight="1">
      <c r="A77" s="13" t="n"/>
      <c r="B77" s="14" t="n"/>
      <c r="C77" s="14" t="n"/>
      <c r="D77" s="13" t="n"/>
      <c r="E77" s="13" t="n"/>
      <c r="F77" s="13" t="n"/>
      <c r="G77" s="13" t="n"/>
      <c r="H77" s="13" t="n"/>
      <c r="I77" s="13" t="n"/>
      <c r="J77" s="31" t="n"/>
      <c r="K77" s="13" t="n"/>
      <c r="L77" s="13" t="n"/>
      <c r="M77" s="13" t="n"/>
      <c r="N77" s="16" t="n"/>
      <c r="O77" s="14" t="n"/>
      <c r="P77" s="13" t="n"/>
      <c r="Q77" s="17" t="n"/>
      <c r="R77" s="17" t="n"/>
      <c r="S77" s="17" t="n"/>
      <c r="T77" s="13" t="n"/>
      <c r="U77" s="13" t="n"/>
      <c r="V77" s="13" t="n"/>
      <c r="W77" s="14" t="n"/>
      <c r="X77" s="20">
        <f>IF(OR($A77="",$R77="",$T77="Entregado",$T77="Cancelado"),"",$R77-TODAY())</f>
        <v/>
      </c>
      <c r="Y77" s="20">
        <f>IF(OR($A77="",$R77="",$S77=""),"",$S77-$R77)</f>
        <v/>
      </c>
      <c r="Z77" s="21">
        <f>IF($A77="","",IF(OR($B77="",$C77="",$D77="",$E77="",$F77="",$H77="",$I77="",$J77="",$K77="",$L77="",$M77="",$P77="",$Q77="",$R77="",$T77="",$U77="",$V77=""),"Revisar datos",IF($T77="Cancelado","Cancelado",IF(OR($U77="Rechazado",$V77="Rechazado"),"Corregir",IF(AND($T77="Entregado",$U77="Aprobado",$V77="Aprobado"),"Validado",IF(AND($R77&lt;TODAY(),$T77&lt;&gt;"Entregado"),"Vencido",IF(AND($R77&gt;=TODAY(),$R77&lt;=TODAY()+Configuración!$B$2,$T77&lt;&gt;"Entregado"),"Vence pronto",IF($T77="Entregado","Pendiente de validación","En curso"))))))))</f>
        <v/>
      </c>
      <c r="AA77" s="21">
        <f>IF($A77="","",IF(COUNTIF($A$2:$A$101,$A77)&gt;1,"ID duplicado",IF(OR($B77="",$C77="",$D77="",$E77="",$F77="",$H77="",$I77="",$J77="",$K77="",$L77="",$M77="",$P77="",$Q77="",$R77="",$T77="",$U77="",$V77=""),"Faltan datos",IF($R77&lt;$Q77,"Fechas incoherentes",IF(AND($T77="Entregado",OR($S77="",$O77="",$W77="")),"Completar entrega",IF(AND(OR($U77="Aprobado",$V77="Aprobado"),$T77&lt;&gt;"Entregado"),"Revisar estado","Correcto"))))))</f>
        <v/>
      </c>
    </row>
    <row r="78" ht="34" customHeight="1">
      <c r="A78" s="13" t="n"/>
      <c r="B78" s="14" t="n"/>
      <c r="C78" s="14" t="n"/>
      <c r="D78" s="13" t="n"/>
      <c r="E78" s="13" t="n"/>
      <c r="F78" s="13" t="n"/>
      <c r="G78" s="13" t="n"/>
      <c r="H78" s="13" t="n"/>
      <c r="I78" s="13" t="n"/>
      <c r="J78" s="31" t="n"/>
      <c r="K78" s="13" t="n"/>
      <c r="L78" s="13" t="n"/>
      <c r="M78" s="13" t="n"/>
      <c r="N78" s="16" t="n"/>
      <c r="O78" s="14" t="n"/>
      <c r="P78" s="13" t="n"/>
      <c r="Q78" s="17" t="n"/>
      <c r="R78" s="17" t="n"/>
      <c r="S78" s="17" t="n"/>
      <c r="T78" s="13" t="n"/>
      <c r="U78" s="13" t="n"/>
      <c r="V78" s="13" t="n"/>
      <c r="W78" s="14" t="n"/>
      <c r="X78" s="18">
        <f>IF(OR($A78="",$R78="",$T78="Entregado",$T78="Cancelado"),"",$R78-TODAY())</f>
        <v/>
      </c>
      <c r="Y78" s="18">
        <f>IF(OR($A78="",$R78="",$S78=""),"",$S78-$R78)</f>
        <v/>
      </c>
      <c r="Z78" s="19">
        <f>IF($A78="","",IF(OR($B78="",$C78="",$D78="",$E78="",$F78="",$H78="",$I78="",$J78="",$K78="",$L78="",$M78="",$P78="",$Q78="",$R78="",$T78="",$U78="",$V78=""),"Revisar datos",IF($T78="Cancelado","Cancelado",IF(OR($U78="Rechazado",$V78="Rechazado"),"Corregir",IF(AND($T78="Entregado",$U78="Aprobado",$V78="Aprobado"),"Validado",IF(AND($R78&lt;TODAY(),$T78&lt;&gt;"Entregado"),"Vencido",IF(AND($R78&gt;=TODAY(),$R78&lt;=TODAY()+Configuración!$B$2,$T78&lt;&gt;"Entregado"),"Vence pronto",IF($T78="Entregado","Pendiente de validación","En curso"))))))))</f>
        <v/>
      </c>
      <c r="AA78" s="19">
        <f>IF($A78="","",IF(COUNTIF($A$2:$A$101,$A78)&gt;1,"ID duplicado",IF(OR($B78="",$C78="",$D78="",$E78="",$F78="",$H78="",$I78="",$J78="",$K78="",$L78="",$M78="",$P78="",$Q78="",$R78="",$T78="",$U78="",$V78=""),"Faltan datos",IF($R78&lt;$Q78,"Fechas incoherentes",IF(AND($T78="Entregado",OR($S78="",$O78="",$W78="")),"Completar entrega",IF(AND(OR($U78="Aprobado",$V78="Aprobado"),$T78&lt;&gt;"Entregado"),"Revisar estado","Correcto"))))))</f>
        <v/>
      </c>
    </row>
    <row r="79" ht="34" customHeight="1">
      <c r="A79" s="13" t="n"/>
      <c r="B79" s="14" t="n"/>
      <c r="C79" s="14" t="n"/>
      <c r="D79" s="13" t="n"/>
      <c r="E79" s="13" t="n"/>
      <c r="F79" s="13" t="n"/>
      <c r="G79" s="13" t="n"/>
      <c r="H79" s="13" t="n"/>
      <c r="I79" s="13" t="n"/>
      <c r="J79" s="31" t="n"/>
      <c r="K79" s="13" t="n"/>
      <c r="L79" s="13" t="n"/>
      <c r="M79" s="13" t="n"/>
      <c r="N79" s="16" t="n"/>
      <c r="O79" s="14" t="n"/>
      <c r="P79" s="13" t="n"/>
      <c r="Q79" s="17" t="n"/>
      <c r="R79" s="17" t="n"/>
      <c r="S79" s="17" t="n"/>
      <c r="T79" s="13" t="n"/>
      <c r="U79" s="13" t="n"/>
      <c r="V79" s="13" t="n"/>
      <c r="W79" s="14" t="n"/>
      <c r="X79" s="20">
        <f>IF(OR($A79="",$R79="",$T79="Entregado",$T79="Cancelado"),"",$R79-TODAY())</f>
        <v/>
      </c>
      <c r="Y79" s="20">
        <f>IF(OR($A79="",$R79="",$S79=""),"",$S79-$R79)</f>
        <v/>
      </c>
      <c r="Z79" s="21">
        <f>IF($A79="","",IF(OR($B79="",$C79="",$D79="",$E79="",$F79="",$H79="",$I79="",$J79="",$K79="",$L79="",$M79="",$P79="",$Q79="",$R79="",$T79="",$U79="",$V79=""),"Revisar datos",IF($T79="Cancelado","Cancelado",IF(OR($U79="Rechazado",$V79="Rechazado"),"Corregir",IF(AND($T79="Entregado",$U79="Aprobado",$V79="Aprobado"),"Validado",IF(AND($R79&lt;TODAY(),$T79&lt;&gt;"Entregado"),"Vencido",IF(AND($R79&gt;=TODAY(),$R79&lt;=TODAY()+Configuración!$B$2,$T79&lt;&gt;"Entregado"),"Vence pronto",IF($T79="Entregado","Pendiente de validación","En curso"))))))))</f>
        <v/>
      </c>
      <c r="AA79" s="21">
        <f>IF($A79="","",IF(COUNTIF($A$2:$A$101,$A79)&gt;1,"ID duplicado",IF(OR($B79="",$C79="",$D79="",$E79="",$F79="",$H79="",$I79="",$J79="",$K79="",$L79="",$M79="",$P79="",$Q79="",$R79="",$T79="",$U79="",$V79=""),"Faltan datos",IF($R79&lt;$Q79,"Fechas incoherentes",IF(AND($T79="Entregado",OR($S79="",$O79="",$W79="")),"Completar entrega",IF(AND(OR($U79="Aprobado",$V79="Aprobado"),$T79&lt;&gt;"Entregado"),"Revisar estado","Correcto"))))))</f>
        <v/>
      </c>
    </row>
    <row r="80" ht="34" customHeight="1">
      <c r="A80" s="13" t="n"/>
      <c r="B80" s="14" t="n"/>
      <c r="C80" s="14" t="n"/>
      <c r="D80" s="13" t="n"/>
      <c r="E80" s="13" t="n"/>
      <c r="F80" s="13" t="n"/>
      <c r="G80" s="13" t="n"/>
      <c r="H80" s="13" t="n"/>
      <c r="I80" s="13" t="n"/>
      <c r="J80" s="31" t="n"/>
      <c r="K80" s="13" t="n"/>
      <c r="L80" s="13" t="n"/>
      <c r="M80" s="13" t="n"/>
      <c r="N80" s="16" t="n"/>
      <c r="O80" s="14" t="n"/>
      <c r="P80" s="13" t="n"/>
      <c r="Q80" s="17" t="n"/>
      <c r="R80" s="17" t="n"/>
      <c r="S80" s="17" t="n"/>
      <c r="T80" s="13" t="n"/>
      <c r="U80" s="13" t="n"/>
      <c r="V80" s="13" t="n"/>
      <c r="W80" s="14" t="n"/>
      <c r="X80" s="18">
        <f>IF(OR($A80="",$R80="",$T80="Entregado",$T80="Cancelado"),"",$R80-TODAY())</f>
        <v/>
      </c>
      <c r="Y80" s="18">
        <f>IF(OR($A80="",$R80="",$S80=""),"",$S80-$R80)</f>
        <v/>
      </c>
      <c r="Z80" s="19">
        <f>IF($A80="","",IF(OR($B80="",$C80="",$D80="",$E80="",$F80="",$H80="",$I80="",$J80="",$K80="",$L80="",$M80="",$P80="",$Q80="",$R80="",$T80="",$U80="",$V80=""),"Revisar datos",IF($T80="Cancelado","Cancelado",IF(OR($U80="Rechazado",$V80="Rechazado"),"Corregir",IF(AND($T80="Entregado",$U80="Aprobado",$V80="Aprobado"),"Validado",IF(AND($R80&lt;TODAY(),$T80&lt;&gt;"Entregado"),"Vencido",IF(AND($R80&gt;=TODAY(),$R80&lt;=TODAY()+Configuración!$B$2,$T80&lt;&gt;"Entregado"),"Vence pronto",IF($T80="Entregado","Pendiente de validación","En curso"))))))))</f>
        <v/>
      </c>
      <c r="AA80" s="19">
        <f>IF($A80="","",IF(COUNTIF($A$2:$A$101,$A80)&gt;1,"ID duplicado",IF(OR($B80="",$C80="",$D80="",$E80="",$F80="",$H80="",$I80="",$J80="",$K80="",$L80="",$M80="",$P80="",$Q80="",$R80="",$T80="",$U80="",$V80=""),"Faltan datos",IF($R80&lt;$Q80,"Fechas incoherentes",IF(AND($T80="Entregado",OR($S80="",$O80="",$W80="")),"Completar entrega",IF(AND(OR($U80="Aprobado",$V80="Aprobado"),$T80&lt;&gt;"Entregado"),"Revisar estado","Correcto"))))))</f>
        <v/>
      </c>
    </row>
    <row r="81" ht="34" customHeight="1">
      <c r="A81" s="13" t="n"/>
      <c r="B81" s="14" t="n"/>
      <c r="C81" s="14" t="n"/>
      <c r="D81" s="13" t="n"/>
      <c r="E81" s="13" t="n"/>
      <c r="F81" s="13" t="n"/>
      <c r="G81" s="13" t="n"/>
      <c r="H81" s="13" t="n"/>
      <c r="I81" s="13" t="n"/>
      <c r="J81" s="31" t="n"/>
      <c r="K81" s="13" t="n"/>
      <c r="L81" s="13" t="n"/>
      <c r="M81" s="13" t="n"/>
      <c r="N81" s="16" t="n"/>
      <c r="O81" s="14" t="n"/>
      <c r="P81" s="13" t="n"/>
      <c r="Q81" s="17" t="n"/>
      <c r="R81" s="17" t="n"/>
      <c r="S81" s="17" t="n"/>
      <c r="T81" s="13" t="n"/>
      <c r="U81" s="13" t="n"/>
      <c r="V81" s="13" t="n"/>
      <c r="W81" s="14" t="n"/>
      <c r="X81" s="20">
        <f>IF(OR($A81="",$R81="",$T81="Entregado",$T81="Cancelado"),"",$R81-TODAY())</f>
        <v/>
      </c>
      <c r="Y81" s="20">
        <f>IF(OR($A81="",$R81="",$S81=""),"",$S81-$R81)</f>
        <v/>
      </c>
      <c r="Z81" s="21">
        <f>IF($A81="","",IF(OR($B81="",$C81="",$D81="",$E81="",$F81="",$H81="",$I81="",$J81="",$K81="",$L81="",$M81="",$P81="",$Q81="",$R81="",$T81="",$U81="",$V81=""),"Revisar datos",IF($T81="Cancelado","Cancelado",IF(OR($U81="Rechazado",$V81="Rechazado"),"Corregir",IF(AND($T81="Entregado",$U81="Aprobado",$V81="Aprobado"),"Validado",IF(AND($R81&lt;TODAY(),$T81&lt;&gt;"Entregado"),"Vencido",IF(AND($R81&gt;=TODAY(),$R81&lt;=TODAY()+Configuración!$B$2,$T81&lt;&gt;"Entregado"),"Vence pronto",IF($T81="Entregado","Pendiente de validación","En curso"))))))))</f>
        <v/>
      </c>
      <c r="AA81" s="21">
        <f>IF($A81="","",IF(COUNTIF($A$2:$A$101,$A81)&gt;1,"ID duplicado",IF(OR($B81="",$C81="",$D81="",$E81="",$F81="",$H81="",$I81="",$J81="",$K81="",$L81="",$M81="",$P81="",$Q81="",$R81="",$T81="",$U81="",$V81=""),"Faltan datos",IF($R81&lt;$Q81,"Fechas incoherentes",IF(AND($T81="Entregado",OR($S81="",$O81="",$W81="")),"Completar entrega",IF(AND(OR($U81="Aprobado",$V81="Aprobado"),$T81&lt;&gt;"Entregado"),"Revisar estado","Correcto"))))))</f>
        <v/>
      </c>
    </row>
    <row r="82" ht="34" customHeight="1">
      <c r="A82" s="13" t="n"/>
      <c r="B82" s="14" t="n"/>
      <c r="C82" s="14" t="n"/>
      <c r="D82" s="13" t="n"/>
      <c r="E82" s="13" t="n"/>
      <c r="F82" s="13" t="n"/>
      <c r="G82" s="13" t="n"/>
      <c r="H82" s="13" t="n"/>
      <c r="I82" s="13" t="n"/>
      <c r="J82" s="31" t="n"/>
      <c r="K82" s="13" t="n"/>
      <c r="L82" s="13" t="n"/>
      <c r="M82" s="13" t="n"/>
      <c r="N82" s="16" t="n"/>
      <c r="O82" s="14" t="n"/>
      <c r="P82" s="13" t="n"/>
      <c r="Q82" s="17" t="n"/>
      <c r="R82" s="17" t="n"/>
      <c r="S82" s="17" t="n"/>
      <c r="T82" s="13" t="n"/>
      <c r="U82" s="13" t="n"/>
      <c r="V82" s="13" t="n"/>
      <c r="W82" s="14" t="n"/>
      <c r="X82" s="18">
        <f>IF(OR($A82="",$R82="",$T82="Entregado",$T82="Cancelado"),"",$R82-TODAY())</f>
        <v/>
      </c>
      <c r="Y82" s="18">
        <f>IF(OR($A82="",$R82="",$S82=""),"",$S82-$R82)</f>
        <v/>
      </c>
      <c r="Z82" s="19">
        <f>IF($A82="","",IF(OR($B82="",$C82="",$D82="",$E82="",$F82="",$H82="",$I82="",$J82="",$K82="",$L82="",$M82="",$P82="",$Q82="",$R82="",$T82="",$U82="",$V82=""),"Revisar datos",IF($T82="Cancelado","Cancelado",IF(OR($U82="Rechazado",$V82="Rechazado"),"Corregir",IF(AND($T82="Entregado",$U82="Aprobado",$V82="Aprobado"),"Validado",IF(AND($R82&lt;TODAY(),$T82&lt;&gt;"Entregado"),"Vencido",IF(AND($R82&gt;=TODAY(),$R82&lt;=TODAY()+Configuración!$B$2,$T82&lt;&gt;"Entregado"),"Vence pronto",IF($T82="Entregado","Pendiente de validación","En curso"))))))))</f>
        <v/>
      </c>
      <c r="AA82" s="19">
        <f>IF($A82="","",IF(COUNTIF($A$2:$A$101,$A82)&gt;1,"ID duplicado",IF(OR($B82="",$C82="",$D82="",$E82="",$F82="",$H82="",$I82="",$J82="",$K82="",$L82="",$M82="",$P82="",$Q82="",$R82="",$T82="",$U82="",$V82=""),"Faltan datos",IF($R82&lt;$Q82,"Fechas incoherentes",IF(AND($T82="Entregado",OR($S82="",$O82="",$W82="")),"Completar entrega",IF(AND(OR($U82="Aprobado",$V82="Aprobado"),$T82&lt;&gt;"Entregado"),"Revisar estado","Correcto"))))))</f>
        <v/>
      </c>
    </row>
    <row r="83" ht="34" customHeight="1">
      <c r="A83" s="13" t="n"/>
      <c r="B83" s="14" t="n"/>
      <c r="C83" s="14" t="n"/>
      <c r="D83" s="13" t="n"/>
      <c r="E83" s="13" t="n"/>
      <c r="F83" s="13" t="n"/>
      <c r="G83" s="13" t="n"/>
      <c r="H83" s="13" t="n"/>
      <c r="I83" s="13" t="n"/>
      <c r="J83" s="31" t="n"/>
      <c r="K83" s="13" t="n"/>
      <c r="L83" s="13" t="n"/>
      <c r="M83" s="13" t="n"/>
      <c r="N83" s="16" t="n"/>
      <c r="O83" s="14" t="n"/>
      <c r="P83" s="13" t="n"/>
      <c r="Q83" s="17" t="n"/>
      <c r="R83" s="17" t="n"/>
      <c r="S83" s="17" t="n"/>
      <c r="T83" s="13" t="n"/>
      <c r="U83" s="13" t="n"/>
      <c r="V83" s="13" t="n"/>
      <c r="W83" s="14" t="n"/>
      <c r="X83" s="20">
        <f>IF(OR($A83="",$R83="",$T83="Entregado",$T83="Cancelado"),"",$R83-TODAY())</f>
        <v/>
      </c>
      <c r="Y83" s="20">
        <f>IF(OR($A83="",$R83="",$S83=""),"",$S83-$R83)</f>
        <v/>
      </c>
      <c r="Z83" s="21">
        <f>IF($A83="","",IF(OR($B83="",$C83="",$D83="",$E83="",$F83="",$H83="",$I83="",$J83="",$K83="",$L83="",$M83="",$P83="",$Q83="",$R83="",$T83="",$U83="",$V83=""),"Revisar datos",IF($T83="Cancelado","Cancelado",IF(OR($U83="Rechazado",$V83="Rechazado"),"Corregir",IF(AND($T83="Entregado",$U83="Aprobado",$V83="Aprobado"),"Validado",IF(AND($R83&lt;TODAY(),$T83&lt;&gt;"Entregado"),"Vencido",IF(AND($R83&gt;=TODAY(),$R83&lt;=TODAY()+Configuración!$B$2,$T83&lt;&gt;"Entregado"),"Vence pronto",IF($T83="Entregado","Pendiente de validación","En curso"))))))))</f>
        <v/>
      </c>
      <c r="AA83" s="21">
        <f>IF($A83="","",IF(COUNTIF($A$2:$A$101,$A83)&gt;1,"ID duplicado",IF(OR($B83="",$C83="",$D83="",$E83="",$F83="",$H83="",$I83="",$J83="",$K83="",$L83="",$M83="",$P83="",$Q83="",$R83="",$T83="",$U83="",$V83=""),"Faltan datos",IF($R83&lt;$Q83,"Fechas incoherentes",IF(AND($T83="Entregado",OR($S83="",$O83="",$W83="")),"Completar entrega",IF(AND(OR($U83="Aprobado",$V83="Aprobado"),$T83&lt;&gt;"Entregado"),"Revisar estado","Correcto"))))))</f>
        <v/>
      </c>
    </row>
    <row r="84" ht="34" customHeight="1">
      <c r="A84" s="13" t="n"/>
      <c r="B84" s="14" t="n"/>
      <c r="C84" s="14" t="n"/>
      <c r="D84" s="13" t="n"/>
      <c r="E84" s="13" t="n"/>
      <c r="F84" s="13" t="n"/>
      <c r="G84" s="13" t="n"/>
      <c r="H84" s="13" t="n"/>
      <c r="I84" s="13" t="n"/>
      <c r="J84" s="31" t="n"/>
      <c r="K84" s="13" t="n"/>
      <c r="L84" s="13" t="n"/>
      <c r="M84" s="13" t="n"/>
      <c r="N84" s="16" t="n"/>
      <c r="O84" s="14" t="n"/>
      <c r="P84" s="13" t="n"/>
      <c r="Q84" s="17" t="n"/>
      <c r="R84" s="17" t="n"/>
      <c r="S84" s="17" t="n"/>
      <c r="T84" s="13" t="n"/>
      <c r="U84" s="13" t="n"/>
      <c r="V84" s="13" t="n"/>
      <c r="W84" s="14" t="n"/>
      <c r="X84" s="18">
        <f>IF(OR($A84="",$R84="",$T84="Entregado",$T84="Cancelado"),"",$R84-TODAY())</f>
        <v/>
      </c>
      <c r="Y84" s="18">
        <f>IF(OR($A84="",$R84="",$S84=""),"",$S84-$R84)</f>
        <v/>
      </c>
      <c r="Z84" s="19">
        <f>IF($A84="","",IF(OR($B84="",$C84="",$D84="",$E84="",$F84="",$H84="",$I84="",$J84="",$K84="",$L84="",$M84="",$P84="",$Q84="",$R84="",$T84="",$U84="",$V84=""),"Revisar datos",IF($T84="Cancelado","Cancelado",IF(OR($U84="Rechazado",$V84="Rechazado"),"Corregir",IF(AND($T84="Entregado",$U84="Aprobado",$V84="Aprobado"),"Validado",IF(AND($R84&lt;TODAY(),$T84&lt;&gt;"Entregado"),"Vencido",IF(AND($R84&gt;=TODAY(),$R84&lt;=TODAY()+Configuración!$B$2,$T84&lt;&gt;"Entregado"),"Vence pronto",IF($T84="Entregado","Pendiente de validación","En curso"))))))))</f>
        <v/>
      </c>
      <c r="AA84" s="19">
        <f>IF($A84="","",IF(COUNTIF($A$2:$A$101,$A84)&gt;1,"ID duplicado",IF(OR($B84="",$C84="",$D84="",$E84="",$F84="",$H84="",$I84="",$J84="",$K84="",$L84="",$M84="",$P84="",$Q84="",$R84="",$T84="",$U84="",$V84=""),"Faltan datos",IF($R84&lt;$Q84,"Fechas incoherentes",IF(AND($T84="Entregado",OR($S84="",$O84="",$W84="")),"Completar entrega",IF(AND(OR($U84="Aprobado",$V84="Aprobado"),$T84&lt;&gt;"Entregado"),"Revisar estado","Correcto"))))))</f>
        <v/>
      </c>
    </row>
    <row r="85" ht="34" customHeight="1">
      <c r="A85" s="13" t="n"/>
      <c r="B85" s="14" t="n"/>
      <c r="C85" s="14" t="n"/>
      <c r="D85" s="13" t="n"/>
      <c r="E85" s="13" t="n"/>
      <c r="F85" s="13" t="n"/>
      <c r="G85" s="13" t="n"/>
      <c r="H85" s="13" t="n"/>
      <c r="I85" s="13" t="n"/>
      <c r="J85" s="31" t="n"/>
      <c r="K85" s="13" t="n"/>
      <c r="L85" s="13" t="n"/>
      <c r="M85" s="13" t="n"/>
      <c r="N85" s="16" t="n"/>
      <c r="O85" s="14" t="n"/>
      <c r="P85" s="13" t="n"/>
      <c r="Q85" s="17" t="n"/>
      <c r="R85" s="17" t="n"/>
      <c r="S85" s="17" t="n"/>
      <c r="T85" s="13" t="n"/>
      <c r="U85" s="13" t="n"/>
      <c r="V85" s="13" t="n"/>
      <c r="W85" s="14" t="n"/>
      <c r="X85" s="20">
        <f>IF(OR($A85="",$R85="",$T85="Entregado",$T85="Cancelado"),"",$R85-TODAY())</f>
        <v/>
      </c>
      <c r="Y85" s="20">
        <f>IF(OR($A85="",$R85="",$S85=""),"",$S85-$R85)</f>
        <v/>
      </c>
      <c r="Z85" s="21">
        <f>IF($A85="","",IF(OR($B85="",$C85="",$D85="",$E85="",$F85="",$H85="",$I85="",$J85="",$K85="",$L85="",$M85="",$P85="",$Q85="",$R85="",$T85="",$U85="",$V85=""),"Revisar datos",IF($T85="Cancelado","Cancelado",IF(OR($U85="Rechazado",$V85="Rechazado"),"Corregir",IF(AND($T85="Entregado",$U85="Aprobado",$V85="Aprobado"),"Validado",IF(AND($R85&lt;TODAY(),$T85&lt;&gt;"Entregado"),"Vencido",IF(AND($R85&gt;=TODAY(),$R85&lt;=TODAY()+Configuración!$B$2,$T85&lt;&gt;"Entregado"),"Vence pronto",IF($T85="Entregado","Pendiente de validación","En curso"))))))))</f>
        <v/>
      </c>
      <c r="AA85" s="21">
        <f>IF($A85="","",IF(COUNTIF($A$2:$A$101,$A85)&gt;1,"ID duplicado",IF(OR($B85="",$C85="",$D85="",$E85="",$F85="",$H85="",$I85="",$J85="",$K85="",$L85="",$M85="",$P85="",$Q85="",$R85="",$T85="",$U85="",$V85=""),"Faltan datos",IF($R85&lt;$Q85,"Fechas incoherentes",IF(AND($T85="Entregado",OR($S85="",$O85="",$W85="")),"Completar entrega",IF(AND(OR($U85="Aprobado",$V85="Aprobado"),$T85&lt;&gt;"Entregado"),"Revisar estado","Correcto"))))))</f>
        <v/>
      </c>
    </row>
    <row r="86" ht="34" customHeight="1">
      <c r="A86" s="13" t="n"/>
      <c r="B86" s="14" t="n"/>
      <c r="C86" s="14" t="n"/>
      <c r="D86" s="13" t="n"/>
      <c r="E86" s="13" t="n"/>
      <c r="F86" s="13" t="n"/>
      <c r="G86" s="13" t="n"/>
      <c r="H86" s="13" t="n"/>
      <c r="I86" s="13" t="n"/>
      <c r="J86" s="31" t="n"/>
      <c r="K86" s="13" t="n"/>
      <c r="L86" s="13" t="n"/>
      <c r="M86" s="13" t="n"/>
      <c r="N86" s="16" t="n"/>
      <c r="O86" s="14" t="n"/>
      <c r="P86" s="13" t="n"/>
      <c r="Q86" s="17" t="n"/>
      <c r="R86" s="17" t="n"/>
      <c r="S86" s="17" t="n"/>
      <c r="T86" s="13" t="n"/>
      <c r="U86" s="13" t="n"/>
      <c r="V86" s="13" t="n"/>
      <c r="W86" s="14" t="n"/>
      <c r="X86" s="18">
        <f>IF(OR($A86="",$R86="",$T86="Entregado",$T86="Cancelado"),"",$R86-TODAY())</f>
        <v/>
      </c>
      <c r="Y86" s="18">
        <f>IF(OR($A86="",$R86="",$S86=""),"",$S86-$R86)</f>
        <v/>
      </c>
      <c r="Z86" s="19">
        <f>IF($A86="","",IF(OR($B86="",$C86="",$D86="",$E86="",$F86="",$H86="",$I86="",$J86="",$K86="",$L86="",$M86="",$P86="",$Q86="",$R86="",$T86="",$U86="",$V86=""),"Revisar datos",IF($T86="Cancelado","Cancelado",IF(OR($U86="Rechazado",$V86="Rechazado"),"Corregir",IF(AND($T86="Entregado",$U86="Aprobado",$V86="Aprobado"),"Validado",IF(AND($R86&lt;TODAY(),$T86&lt;&gt;"Entregado"),"Vencido",IF(AND($R86&gt;=TODAY(),$R86&lt;=TODAY()+Configuración!$B$2,$T86&lt;&gt;"Entregado"),"Vence pronto",IF($T86="Entregado","Pendiente de validación","En curso"))))))))</f>
        <v/>
      </c>
      <c r="AA86" s="19">
        <f>IF($A86="","",IF(COUNTIF($A$2:$A$101,$A86)&gt;1,"ID duplicado",IF(OR($B86="",$C86="",$D86="",$E86="",$F86="",$H86="",$I86="",$J86="",$K86="",$L86="",$M86="",$P86="",$Q86="",$R86="",$T86="",$U86="",$V86=""),"Faltan datos",IF($R86&lt;$Q86,"Fechas incoherentes",IF(AND($T86="Entregado",OR($S86="",$O86="",$W86="")),"Completar entrega",IF(AND(OR($U86="Aprobado",$V86="Aprobado"),$T86&lt;&gt;"Entregado"),"Revisar estado","Correcto"))))))</f>
        <v/>
      </c>
    </row>
    <row r="87" ht="34" customHeight="1">
      <c r="A87" s="13" t="n"/>
      <c r="B87" s="14" t="n"/>
      <c r="C87" s="14" t="n"/>
      <c r="D87" s="13" t="n"/>
      <c r="E87" s="13" t="n"/>
      <c r="F87" s="13" t="n"/>
      <c r="G87" s="13" t="n"/>
      <c r="H87" s="13" t="n"/>
      <c r="I87" s="13" t="n"/>
      <c r="J87" s="31" t="n"/>
      <c r="K87" s="13" t="n"/>
      <c r="L87" s="13" t="n"/>
      <c r="M87" s="13" t="n"/>
      <c r="N87" s="16" t="n"/>
      <c r="O87" s="14" t="n"/>
      <c r="P87" s="13" t="n"/>
      <c r="Q87" s="17" t="n"/>
      <c r="R87" s="17" t="n"/>
      <c r="S87" s="17" t="n"/>
      <c r="T87" s="13" t="n"/>
      <c r="U87" s="13" t="n"/>
      <c r="V87" s="13" t="n"/>
      <c r="W87" s="14" t="n"/>
      <c r="X87" s="20">
        <f>IF(OR($A87="",$R87="",$T87="Entregado",$T87="Cancelado"),"",$R87-TODAY())</f>
        <v/>
      </c>
      <c r="Y87" s="20">
        <f>IF(OR($A87="",$R87="",$S87=""),"",$S87-$R87)</f>
        <v/>
      </c>
      <c r="Z87" s="21">
        <f>IF($A87="","",IF(OR($B87="",$C87="",$D87="",$E87="",$F87="",$H87="",$I87="",$J87="",$K87="",$L87="",$M87="",$P87="",$Q87="",$R87="",$T87="",$U87="",$V87=""),"Revisar datos",IF($T87="Cancelado","Cancelado",IF(OR($U87="Rechazado",$V87="Rechazado"),"Corregir",IF(AND($T87="Entregado",$U87="Aprobado",$V87="Aprobado"),"Validado",IF(AND($R87&lt;TODAY(),$T87&lt;&gt;"Entregado"),"Vencido",IF(AND($R87&gt;=TODAY(),$R87&lt;=TODAY()+Configuración!$B$2,$T87&lt;&gt;"Entregado"),"Vence pronto",IF($T87="Entregado","Pendiente de validación","En curso"))))))))</f>
        <v/>
      </c>
      <c r="AA87" s="21">
        <f>IF($A87="","",IF(COUNTIF($A$2:$A$101,$A87)&gt;1,"ID duplicado",IF(OR($B87="",$C87="",$D87="",$E87="",$F87="",$H87="",$I87="",$J87="",$K87="",$L87="",$M87="",$P87="",$Q87="",$R87="",$T87="",$U87="",$V87=""),"Faltan datos",IF($R87&lt;$Q87,"Fechas incoherentes",IF(AND($T87="Entregado",OR($S87="",$O87="",$W87="")),"Completar entrega",IF(AND(OR($U87="Aprobado",$V87="Aprobado"),$T87&lt;&gt;"Entregado"),"Revisar estado","Correcto"))))))</f>
        <v/>
      </c>
    </row>
    <row r="88" ht="34" customHeight="1">
      <c r="A88" s="13" t="n"/>
      <c r="B88" s="14" t="n"/>
      <c r="C88" s="14" t="n"/>
      <c r="D88" s="13" t="n"/>
      <c r="E88" s="13" t="n"/>
      <c r="F88" s="13" t="n"/>
      <c r="G88" s="13" t="n"/>
      <c r="H88" s="13" t="n"/>
      <c r="I88" s="13" t="n"/>
      <c r="J88" s="31" t="n"/>
      <c r="K88" s="13" t="n"/>
      <c r="L88" s="13" t="n"/>
      <c r="M88" s="13" t="n"/>
      <c r="N88" s="16" t="n"/>
      <c r="O88" s="14" t="n"/>
      <c r="P88" s="13" t="n"/>
      <c r="Q88" s="17" t="n"/>
      <c r="R88" s="17" t="n"/>
      <c r="S88" s="17" t="n"/>
      <c r="T88" s="13" t="n"/>
      <c r="U88" s="13" t="n"/>
      <c r="V88" s="13" t="n"/>
      <c r="W88" s="14" t="n"/>
      <c r="X88" s="18">
        <f>IF(OR($A88="",$R88="",$T88="Entregado",$T88="Cancelado"),"",$R88-TODAY())</f>
        <v/>
      </c>
      <c r="Y88" s="18">
        <f>IF(OR($A88="",$R88="",$S88=""),"",$S88-$R88)</f>
        <v/>
      </c>
      <c r="Z88" s="19">
        <f>IF($A88="","",IF(OR($B88="",$C88="",$D88="",$E88="",$F88="",$H88="",$I88="",$J88="",$K88="",$L88="",$M88="",$P88="",$Q88="",$R88="",$T88="",$U88="",$V88=""),"Revisar datos",IF($T88="Cancelado","Cancelado",IF(OR($U88="Rechazado",$V88="Rechazado"),"Corregir",IF(AND($T88="Entregado",$U88="Aprobado",$V88="Aprobado"),"Validado",IF(AND($R88&lt;TODAY(),$T88&lt;&gt;"Entregado"),"Vencido",IF(AND($R88&gt;=TODAY(),$R88&lt;=TODAY()+Configuración!$B$2,$T88&lt;&gt;"Entregado"),"Vence pronto",IF($T88="Entregado","Pendiente de validación","En curso"))))))))</f>
        <v/>
      </c>
      <c r="AA88" s="19">
        <f>IF($A88="","",IF(COUNTIF($A$2:$A$101,$A88)&gt;1,"ID duplicado",IF(OR($B88="",$C88="",$D88="",$E88="",$F88="",$H88="",$I88="",$J88="",$K88="",$L88="",$M88="",$P88="",$Q88="",$R88="",$T88="",$U88="",$V88=""),"Faltan datos",IF($R88&lt;$Q88,"Fechas incoherentes",IF(AND($T88="Entregado",OR($S88="",$O88="",$W88="")),"Completar entrega",IF(AND(OR($U88="Aprobado",$V88="Aprobado"),$T88&lt;&gt;"Entregado"),"Revisar estado","Correcto"))))))</f>
        <v/>
      </c>
    </row>
    <row r="89" ht="34" customHeight="1">
      <c r="A89" s="13" t="n"/>
      <c r="B89" s="14" t="n"/>
      <c r="C89" s="14" t="n"/>
      <c r="D89" s="13" t="n"/>
      <c r="E89" s="13" t="n"/>
      <c r="F89" s="13" t="n"/>
      <c r="G89" s="13" t="n"/>
      <c r="H89" s="13" t="n"/>
      <c r="I89" s="13" t="n"/>
      <c r="J89" s="31" t="n"/>
      <c r="K89" s="13" t="n"/>
      <c r="L89" s="13" t="n"/>
      <c r="M89" s="13" t="n"/>
      <c r="N89" s="16" t="n"/>
      <c r="O89" s="14" t="n"/>
      <c r="P89" s="13" t="n"/>
      <c r="Q89" s="17" t="n"/>
      <c r="R89" s="17" t="n"/>
      <c r="S89" s="17" t="n"/>
      <c r="T89" s="13" t="n"/>
      <c r="U89" s="13" t="n"/>
      <c r="V89" s="13" t="n"/>
      <c r="W89" s="14" t="n"/>
      <c r="X89" s="20">
        <f>IF(OR($A89="",$R89="",$T89="Entregado",$T89="Cancelado"),"",$R89-TODAY())</f>
        <v/>
      </c>
      <c r="Y89" s="20">
        <f>IF(OR($A89="",$R89="",$S89=""),"",$S89-$R89)</f>
        <v/>
      </c>
      <c r="Z89" s="21">
        <f>IF($A89="","",IF(OR($B89="",$C89="",$D89="",$E89="",$F89="",$H89="",$I89="",$J89="",$K89="",$L89="",$M89="",$P89="",$Q89="",$R89="",$T89="",$U89="",$V89=""),"Revisar datos",IF($T89="Cancelado","Cancelado",IF(OR($U89="Rechazado",$V89="Rechazado"),"Corregir",IF(AND($T89="Entregado",$U89="Aprobado",$V89="Aprobado"),"Validado",IF(AND($R89&lt;TODAY(),$T89&lt;&gt;"Entregado"),"Vencido",IF(AND($R89&gt;=TODAY(),$R89&lt;=TODAY()+Configuración!$B$2,$T89&lt;&gt;"Entregado"),"Vence pronto",IF($T89="Entregado","Pendiente de validación","En curso"))))))))</f>
        <v/>
      </c>
      <c r="AA89" s="21">
        <f>IF($A89="","",IF(COUNTIF($A$2:$A$101,$A89)&gt;1,"ID duplicado",IF(OR($B89="",$C89="",$D89="",$E89="",$F89="",$H89="",$I89="",$J89="",$K89="",$L89="",$M89="",$P89="",$Q89="",$R89="",$T89="",$U89="",$V89=""),"Faltan datos",IF($R89&lt;$Q89,"Fechas incoherentes",IF(AND($T89="Entregado",OR($S89="",$O89="",$W89="")),"Completar entrega",IF(AND(OR($U89="Aprobado",$V89="Aprobado"),$T89&lt;&gt;"Entregado"),"Revisar estado","Correcto"))))))</f>
        <v/>
      </c>
    </row>
    <row r="90" ht="34" customHeight="1">
      <c r="A90" s="13" t="n"/>
      <c r="B90" s="14" t="n"/>
      <c r="C90" s="14" t="n"/>
      <c r="D90" s="13" t="n"/>
      <c r="E90" s="13" t="n"/>
      <c r="F90" s="13" t="n"/>
      <c r="G90" s="13" t="n"/>
      <c r="H90" s="13" t="n"/>
      <c r="I90" s="13" t="n"/>
      <c r="J90" s="31" t="n"/>
      <c r="K90" s="13" t="n"/>
      <c r="L90" s="13" t="n"/>
      <c r="M90" s="13" t="n"/>
      <c r="N90" s="16" t="n"/>
      <c r="O90" s="14" t="n"/>
      <c r="P90" s="13" t="n"/>
      <c r="Q90" s="17" t="n"/>
      <c r="R90" s="17" t="n"/>
      <c r="S90" s="17" t="n"/>
      <c r="T90" s="13" t="n"/>
      <c r="U90" s="13" t="n"/>
      <c r="V90" s="13" t="n"/>
      <c r="W90" s="14" t="n"/>
      <c r="X90" s="18">
        <f>IF(OR($A90="",$R90="",$T90="Entregado",$T90="Cancelado"),"",$R90-TODAY())</f>
        <v/>
      </c>
      <c r="Y90" s="18">
        <f>IF(OR($A90="",$R90="",$S90=""),"",$S90-$R90)</f>
        <v/>
      </c>
      <c r="Z90" s="19">
        <f>IF($A90="","",IF(OR($B90="",$C90="",$D90="",$E90="",$F90="",$H90="",$I90="",$J90="",$K90="",$L90="",$M90="",$P90="",$Q90="",$R90="",$T90="",$U90="",$V90=""),"Revisar datos",IF($T90="Cancelado","Cancelado",IF(OR($U90="Rechazado",$V90="Rechazado"),"Corregir",IF(AND($T90="Entregado",$U90="Aprobado",$V90="Aprobado"),"Validado",IF(AND($R90&lt;TODAY(),$T90&lt;&gt;"Entregado"),"Vencido",IF(AND($R90&gt;=TODAY(),$R90&lt;=TODAY()+Configuración!$B$2,$T90&lt;&gt;"Entregado"),"Vence pronto",IF($T90="Entregado","Pendiente de validación","En curso"))))))))</f>
        <v/>
      </c>
      <c r="AA90" s="19">
        <f>IF($A90="","",IF(COUNTIF($A$2:$A$101,$A90)&gt;1,"ID duplicado",IF(OR($B90="",$C90="",$D90="",$E90="",$F90="",$H90="",$I90="",$J90="",$K90="",$L90="",$M90="",$P90="",$Q90="",$R90="",$T90="",$U90="",$V90=""),"Faltan datos",IF($R90&lt;$Q90,"Fechas incoherentes",IF(AND($T90="Entregado",OR($S90="",$O90="",$W90="")),"Completar entrega",IF(AND(OR($U90="Aprobado",$V90="Aprobado"),$T90&lt;&gt;"Entregado"),"Revisar estado","Correcto"))))))</f>
        <v/>
      </c>
    </row>
    <row r="91" ht="34" customHeight="1">
      <c r="A91" s="13" t="n"/>
      <c r="B91" s="14" t="n"/>
      <c r="C91" s="14" t="n"/>
      <c r="D91" s="13" t="n"/>
      <c r="E91" s="13" t="n"/>
      <c r="F91" s="13" t="n"/>
      <c r="G91" s="13" t="n"/>
      <c r="H91" s="13" t="n"/>
      <c r="I91" s="13" t="n"/>
      <c r="J91" s="31" t="n"/>
      <c r="K91" s="13" t="n"/>
      <c r="L91" s="13" t="n"/>
      <c r="M91" s="13" t="n"/>
      <c r="N91" s="16" t="n"/>
      <c r="O91" s="14" t="n"/>
      <c r="P91" s="13" t="n"/>
      <c r="Q91" s="17" t="n"/>
      <c r="R91" s="17" t="n"/>
      <c r="S91" s="17" t="n"/>
      <c r="T91" s="13" t="n"/>
      <c r="U91" s="13" t="n"/>
      <c r="V91" s="13" t="n"/>
      <c r="W91" s="14" t="n"/>
      <c r="X91" s="20">
        <f>IF(OR($A91="",$R91="",$T91="Entregado",$T91="Cancelado"),"",$R91-TODAY())</f>
        <v/>
      </c>
      <c r="Y91" s="20">
        <f>IF(OR($A91="",$R91="",$S91=""),"",$S91-$R91)</f>
        <v/>
      </c>
      <c r="Z91" s="21">
        <f>IF($A91="","",IF(OR($B91="",$C91="",$D91="",$E91="",$F91="",$H91="",$I91="",$J91="",$K91="",$L91="",$M91="",$P91="",$Q91="",$R91="",$T91="",$U91="",$V91=""),"Revisar datos",IF($T91="Cancelado","Cancelado",IF(OR($U91="Rechazado",$V91="Rechazado"),"Corregir",IF(AND($T91="Entregado",$U91="Aprobado",$V91="Aprobado"),"Validado",IF(AND($R91&lt;TODAY(),$T91&lt;&gt;"Entregado"),"Vencido",IF(AND($R91&gt;=TODAY(),$R91&lt;=TODAY()+Configuración!$B$2,$T91&lt;&gt;"Entregado"),"Vence pronto",IF($T91="Entregado","Pendiente de validación","En curso"))))))))</f>
        <v/>
      </c>
      <c r="AA91" s="21">
        <f>IF($A91="","",IF(COUNTIF($A$2:$A$101,$A91)&gt;1,"ID duplicado",IF(OR($B91="",$C91="",$D91="",$E91="",$F91="",$H91="",$I91="",$J91="",$K91="",$L91="",$M91="",$P91="",$Q91="",$R91="",$T91="",$U91="",$V91=""),"Faltan datos",IF($R91&lt;$Q91,"Fechas incoherentes",IF(AND($T91="Entregado",OR($S91="",$O91="",$W91="")),"Completar entrega",IF(AND(OR($U91="Aprobado",$V91="Aprobado"),$T91&lt;&gt;"Entregado"),"Revisar estado","Correcto"))))))</f>
        <v/>
      </c>
    </row>
    <row r="92" ht="34" customHeight="1">
      <c r="A92" s="13" t="n"/>
      <c r="B92" s="14" t="n"/>
      <c r="C92" s="14" t="n"/>
      <c r="D92" s="13" t="n"/>
      <c r="E92" s="13" t="n"/>
      <c r="F92" s="13" t="n"/>
      <c r="G92" s="13" t="n"/>
      <c r="H92" s="13" t="n"/>
      <c r="I92" s="13" t="n"/>
      <c r="J92" s="31" t="n"/>
      <c r="K92" s="13" t="n"/>
      <c r="L92" s="13" t="n"/>
      <c r="M92" s="13" t="n"/>
      <c r="N92" s="16" t="n"/>
      <c r="O92" s="14" t="n"/>
      <c r="P92" s="13" t="n"/>
      <c r="Q92" s="17" t="n"/>
      <c r="R92" s="17" t="n"/>
      <c r="S92" s="17" t="n"/>
      <c r="T92" s="13" t="n"/>
      <c r="U92" s="13" t="n"/>
      <c r="V92" s="13" t="n"/>
      <c r="W92" s="14" t="n"/>
      <c r="X92" s="18">
        <f>IF(OR($A92="",$R92="",$T92="Entregado",$T92="Cancelado"),"",$R92-TODAY())</f>
        <v/>
      </c>
      <c r="Y92" s="18">
        <f>IF(OR($A92="",$R92="",$S92=""),"",$S92-$R92)</f>
        <v/>
      </c>
      <c r="Z92" s="19">
        <f>IF($A92="","",IF(OR($B92="",$C92="",$D92="",$E92="",$F92="",$H92="",$I92="",$J92="",$K92="",$L92="",$M92="",$P92="",$Q92="",$R92="",$T92="",$U92="",$V92=""),"Revisar datos",IF($T92="Cancelado","Cancelado",IF(OR($U92="Rechazado",$V92="Rechazado"),"Corregir",IF(AND($T92="Entregado",$U92="Aprobado",$V92="Aprobado"),"Validado",IF(AND($R92&lt;TODAY(),$T92&lt;&gt;"Entregado"),"Vencido",IF(AND($R92&gt;=TODAY(),$R92&lt;=TODAY()+Configuración!$B$2,$T92&lt;&gt;"Entregado"),"Vence pronto",IF($T92="Entregado","Pendiente de validación","En curso"))))))))</f>
        <v/>
      </c>
      <c r="AA92" s="19">
        <f>IF($A92="","",IF(COUNTIF($A$2:$A$101,$A92)&gt;1,"ID duplicado",IF(OR($B92="",$C92="",$D92="",$E92="",$F92="",$H92="",$I92="",$J92="",$K92="",$L92="",$M92="",$P92="",$Q92="",$R92="",$T92="",$U92="",$V92=""),"Faltan datos",IF($R92&lt;$Q92,"Fechas incoherentes",IF(AND($T92="Entregado",OR($S92="",$O92="",$W92="")),"Completar entrega",IF(AND(OR($U92="Aprobado",$V92="Aprobado"),$T92&lt;&gt;"Entregado"),"Revisar estado","Correcto"))))))</f>
        <v/>
      </c>
    </row>
    <row r="93" ht="34" customHeight="1">
      <c r="A93" s="13" t="n"/>
      <c r="B93" s="14" t="n"/>
      <c r="C93" s="14" t="n"/>
      <c r="D93" s="13" t="n"/>
      <c r="E93" s="13" t="n"/>
      <c r="F93" s="13" t="n"/>
      <c r="G93" s="13" t="n"/>
      <c r="H93" s="13" t="n"/>
      <c r="I93" s="13" t="n"/>
      <c r="J93" s="31" t="n"/>
      <c r="K93" s="13" t="n"/>
      <c r="L93" s="13" t="n"/>
      <c r="M93" s="13" t="n"/>
      <c r="N93" s="16" t="n"/>
      <c r="O93" s="14" t="n"/>
      <c r="P93" s="13" t="n"/>
      <c r="Q93" s="17" t="n"/>
      <c r="R93" s="17" t="n"/>
      <c r="S93" s="17" t="n"/>
      <c r="T93" s="13" t="n"/>
      <c r="U93" s="13" t="n"/>
      <c r="V93" s="13" t="n"/>
      <c r="W93" s="14" t="n"/>
      <c r="X93" s="20">
        <f>IF(OR($A93="",$R93="",$T93="Entregado",$T93="Cancelado"),"",$R93-TODAY())</f>
        <v/>
      </c>
      <c r="Y93" s="20">
        <f>IF(OR($A93="",$R93="",$S93=""),"",$S93-$R93)</f>
        <v/>
      </c>
      <c r="Z93" s="21">
        <f>IF($A93="","",IF(OR($B93="",$C93="",$D93="",$E93="",$F93="",$H93="",$I93="",$J93="",$K93="",$L93="",$M93="",$P93="",$Q93="",$R93="",$T93="",$U93="",$V93=""),"Revisar datos",IF($T93="Cancelado","Cancelado",IF(OR($U93="Rechazado",$V93="Rechazado"),"Corregir",IF(AND($T93="Entregado",$U93="Aprobado",$V93="Aprobado"),"Validado",IF(AND($R93&lt;TODAY(),$T93&lt;&gt;"Entregado"),"Vencido",IF(AND($R93&gt;=TODAY(),$R93&lt;=TODAY()+Configuración!$B$2,$T93&lt;&gt;"Entregado"),"Vence pronto",IF($T93="Entregado","Pendiente de validación","En curso"))))))))</f>
        <v/>
      </c>
      <c r="AA93" s="21">
        <f>IF($A93="","",IF(COUNTIF($A$2:$A$101,$A93)&gt;1,"ID duplicado",IF(OR($B93="",$C93="",$D93="",$E93="",$F93="",$H93="",$I93="",$J93="",$K93="",$L93="",$M93="",$P93="",$Q93="",$R93="",$T93="",$U93="",$V93=""),"Faltan datos",IF($R93&lt;$Q93,"Fechas incoherentes",IF(AND($T93="Entregado",OR($S93="",$O93="",$W93="")),"Completar entrega",IF(AND(OR($U93="Aprobado",$V93="Aprobado"),$T93&lt;&gt;"Entregado"),"Revisar estado","Correcto"))))))</f>
        <v/>
      </c>
    </row>
    <row r="94" ht="34" customHeight="1">
      <c r="A94" s="13" t="n"/>
      <c r="B94" s="14" t="n"/>
      <c r="C94" s="14" t="n"/>
      <c r="D94" s="13" t="n"/>
      <c r="E94" s="13" t="n"/>
      <c r="F94" s="13" t="n"/>
      <c r="G94" s="13" t="n"/>
      <c r="H94" s="13" t="n"/>
      <c r="I94" s="13" t="n"/>
      <c r="J94" s="31" t="n"/>
      <c r="K94" s="13" t="n"/>
      <c r="L94" s="13" t="n"/>
      <c r="M94" s="13" t="n"/>
      <c r="N94" s="16" t="n"/>
      <c r="O94" s="14" t="n"/>
      <c r="P94" s="13" t="n"/>
      <c r="Q94" s="17" t="n"/>
      <c r="R94" s="17" t="n"/>
      <c r="S94" s="17" t="n"/>
      <c r="T94" s="13" t="n"/>
      <c r="U94" s="13" t="n"/>
      <c r="V94" s="13" t="n"/>
      <c r="W94" s="14" t="n"/>
      <c r="X94" s="18">
        <f>IF(OR($A94="",$R94="",$T94="Entregado",$T94="Cancelado"),"",$R94-TODAY())</f>
        <v/>
      </c>
      <c r="Y94" s="18">
        <f>IF(OR($A94="",$R94="",$S94=""),"",$S94-$R94)</f>
        <v/>
      </c>
      <c r="Z94" s="19">
        <f>IF($A94="","",IF(OR($B94="",$C94="",$D94="",$E94="",$F94="",$H94="",$I94="",$J94="",$K94="",$L94="",$M94="",$P94="",$Q94="",$R94="",$T94="",$U94="",$V94=""),"Revisar datos",IF($T94="Cancelado","Cancelado",IF(OR($U94="Rechazado",$V94="Rechazado"),"Corregir",IF(AND($T94="Entregado",$U94="Aprobado",$V94="Aprobado"),"Validado",IF(AND($R94&lt;TODAY(),$T94&lt;&gt;"Entregado"),"Vencido",IF(AND($R94&gt;=TODAY(),$R94&lt;=TODAY()+Configuración!$B$2,$T94&lt;&gt;"Entregado"),"Vence pronto",IF($T94="Entregado","Pendiente de validación","En curso"))))))))</f>
        <v/>
      </c>
      <c r="AA94" s="19">
        <f>IF($A94="","",IF(COUNTIF($A$2:$A$101,$A94)&gt;1,"ID duplicado",IF(OR($B94="",$C94="",$D94="",$E94="",$F94="",$H94="",$I94="",$J94="",$K94="",$L94="",$M94="",$P94="",$Q94="",$R94="",$T94="",$U94="",$V94=""),"Faltan datos",IF($R94&lt;$Q94,"Fechas incoherentes",IF(AND($T94="Entregado",OR($S94="",$O94="",$W94="")),"Completar entrega",IF(AND(OR($U94="Aprobado",$V94="Aprobado"),$T94&lt;&gt;"Entregado"),"Revisar estado","Correcto"))))))</f>
        <v/>
      </c>
    </row>
    <row r="95" ht="34" customHeight="1">
      <c r="A95" s="13" t="n"/>
      <c r="B95" s="14" t="n"/>
      <c r="C95" s="14" t="n"/>
      <c r="D95" s="13" t="n"/>
      <c r="E95" s="13" t="n"/>
      <c r="F95" s="13" t="n"/>
      <c r="G95" s="13" t="n"/>
      <c r="H95" s="13" t="n"/>
      <c r="I95" s="13" t="n"/>
      <c r="J95" s="31" t="n"/>
      <c r="K95" s="13" t="n"/>
      <c r="L95" s="13" t="n"/>
      <c r="M95" s="13" t="n"/>
      <c r="N95" s="16" t="n"/>
      <c r="O95" s="14" t="n"/>
      <c r="P95" s="13" t="n"/>
      <c r="Q95" s="17" t="n"/>
      <c r="R95" s="17" t="n"/>
      <c r="S95" s="17" t="n"/>
      <c r="T95" s="13" t="n"/>
      <c r="U95" s="13" t="n"/>
      <c r="V95" s="13" t="n"/>
      <c r="W95" s="14" t="n"/>
      <c r="X95" s="20">
        <f>IF(OR($A95="",$R95="",$T95="Entregado",$T95="Cancelado"),"",$R95-TODAY())</f>
        <v/>
      </c>
      <c r="Y95" s="20">
        <f>IF(OR($A95="",$R95="",$S95=""),"",$S95-$R95)</f>
        <v/>
      </c>
      <c r="Z95" s="21">
        <f>IF($A95="","",IF(OR($B95="",$C95="",$D95="",$E95="",$F95="",$H95="",$I95="",$J95="",$K95="",$L95="",$M95="",$P95="",$Q95="",$R95="",$T95="",$U95="",$V95=""),"Revisar datos",IF($T95="Cancelado","Cancelado",IF(OR($U95="Rechazado",$V95="Rechazado"),"Corregir",IF(AND($T95="Entregado",$U95="Aprobado",$V95="Aprobado"),"Validado",IF(AND($R95&lt;TODAY(),$T95&lt;&gt;"Entregado"),"Vencido",IF(AND($R95&gt;=TODAY(),$R95&lt;=TODAY()+Configuración!$B$2,$T95&lt;&gt;"Entregado"),"Vence pronto",IF($T95="Entregado","Pendiente de validación","En curso"))))))))</f>
        <v/>
      </c>
      <c r="AA95" s="21">
        <f>IF($A95="","",IF(COUNTIF($A$2:$A$101,$A95)&gt;1,"ID duplicado",IF(OR($B95="",$C95="",$D95="",$E95="",$F95="",$H95="",$I95="",$J95="",$K95="",$L95="",$M95="",$P95="",$Q95="",$R95="",$T95="",$U95="",$V95=""),"Faltan datos",IF($R95&lt;$Q95,"Fechas incoherentes",IF(AND($T95="Entregado",OR($S95="",$O95="",$W95="")),"Completar entrega",IF(AND(OR($U95="Aprobado",$V95="Aprobado"),$T95&lt;&gt;"Entregado"),"Revisar estado","Correcto"))))))</f>
        <v/>
      </c>
    </row>
    <row r="96" ht="34" customHeight="1">
      <c r="A96" s="13" t="n"/>
      <c r="B96" s="14" t="n"/>
      <c r="C96" s="14" t="n"/>
      <c r="D96" s="13" t="n"/>
      <c r="E96" s="13" t="n"/>
      <c r="F96" s="13" t="n"/>
      <c r="G96" s="13" t="n"/>
      <c r="H96" s="13" t="n"/>
      <c r="I96" s="13" t="n"/>
      <c r="J96" s="31" t="n"/>
      <c r="K96" s="13" t="n"/>
      <c r="L96" s="13" t="n"/>
      <c r="M96" s="13" t="n"/>
      <c r="N96" s="16" t="n"/>
      <c r="O96" s="14" t="n"/>
      <c r="P96" s="13" t="n"/>
      <c r="Q96" s="17" t="n"/>
      <c r="R96" s="17" t="n"/>
      <c r="S96" s="17" t="n"/>
      <c r="T96" s="13" t="n"/>
      <c r="U96" s="13" t="n"/>
      <c r="V96" s="13" t="n"/>
      <c r="W96" s="14" t="n"/>
      <c r="X96" s="18">
        <f>IF(OR($A96="",$R96="",$T96="Entregado",$T96="Cancelado"),"",$R96-TODAY())</f>
        <v/>
      </c>
      <c r="Y96" s="18">
        <f>IF(OR($A96="",$R96="",$S96=""),"",$S96-$R96)</f>
        <v/>
      </c>
      <c r="Z96" s="19">
        <f>IF($A96="","",IF(OR($B96="",$C96="",$D96="",$E96="",$F96="",$H96="",$I96="",$J96="",$K96="",$L96="",$M96="",$P96="",$Q96="",$R96="",$T96="",$U96="",$V96=""),"Revisar datos",IF($T96="Cancelado","Cancelado",IF(OR($U96="Rechazado",$V96="Rechazado"),"Corregir",IF(AND($T96="Entregado",$U96="Aprobado",$V96="Aprobado"),"Validado",IF(AND($R96&lt;TODAY(),$T96&lt;&gt;"Entregado"),"Vencido",IF(AND($R96&gt;=TODAY(),$R96&lt;=TODAY()+Configuración!$B$2,$T96&lt;&gt;"Entregado"),"Vence pronto",IF($T96="Entregado","Pendiente de validación","En curso"))))))))</f>
        <v/>
      </c>
      <c r="AA96" s="19">
        <f>IF($A96="","",IF(COUNTIF($A$2:$A$101,$A96)&gt;1,"ID duplicado",IF(OR($B96="",$C96="",$D96="",$E96="",$F96="",$H96="",$I96="",$J96="",$K96="",$L96="",$M96="",$P96="",$Q96="",$R96="",$T96="",$U96="",$V96=""),"Faltan datos",IF($R96&lt;$Q96,"Fechas incoherentes",IF(AND($T96="Entregado",OR($S96="",$O96="",$W96="")),"Completar entrega",IF(AND(OR($U96="Aprobado",$V96="Aprobado"),$T96&lt;&gt;"Entregado"),"Revisar estado","Correcto"))))))</f>
        <v/>
      </c>
    </row>
    <row r="97" ht="34" customHeight="1">
      <c r="A97" s="13" t="n"/>
      <c r="B97" s="14" t="n"/>
      <c r="C97" s="14" t="n"/>
      <c r="D97" s="13" t="n"/>
      <c r="E97" s="13" t="n"/>
      <c r="F97" s="13" t="n"/>
      <c r="G97" s="13" t="n"/>
      <c r="H97" s="13" t="n"/>
      <c r="I97" s="13" t="n"/>
      <c r="J97" s="31" t="n"/>
      <c r="K97" s="13" t="n"/>
      <c r="L97" s="13" t="n"/>
      <c r="M97" s="13" t="n"/>
      <c r="N97" s="16" t="n"/>
      <c r="O97" s="14" t="n"/>
      <c r="P97" s="13" t="n"/>
      <c r="Q97" s="17" t="n"/>
      <c r="R97" s="17" t="n"/>
      <c r="S97" s="17" t="n"/>
      <c r="T97" s="13" t="n"/>
      <c r="U97" s="13" t="n"/>
      <c r="V97" s="13" t="n"/>
      <c r="W97" s="14" t="n"/>
      <c r="X97" s="20">
        <f>IF(OR($A97="",$R97="",$T97="Entregado",$T97="Cancelado"),"",$R97-TODAY())</f>
        <v/>
      </c>
      <c r="Y97" s="20">
        <f>IF(OR($A97="",$R97="",$S97=""),"",$S97-$R97)</f>
        <v/>
      </c>
      <c r="Z97" s="21">
        <f>IF($A97="","",IF(OR($B97="",$C97="",$D97="",$E97="",$F97="",$H97="",$I97="",$J97="",$K97="",$L97="",$M97="",$P97="",$Q97="",$R97="",$T97="",$U97="",$V97=""),"Revisar datos",IF($T97="Cancelado","Cancelado",IF(OR($U97="Rechazado",$V97="Rechazado"),"Corregir",IF(AND($T97="Entregado",$U97="Aprobado",$V97="Aprobado"),"Validado",IF(AND($R97&lt;TODAY(),$T97&lt;&gt;"Entregado"),"Vencido",IF(AND($R97&gt;=TODAY(),$R97&lt;=TODAY()+Configuración!$B$2,$T97&lt;&gt;"Entregado"),"Vence pronto",IF($T97="Entregado","Pendiente de validación","En curso"))))))))</f>
        <v/>
      </c>
      <c r="AA97" s="21">
        <f>IF($A97="","",IF(COUNTIF($A$2:$A$101,$A97)&gt;1,"ID duplicado",IF(OR($B97="",$C97="",$D97="",$E97="",$F97="",$H97="",$I97="",$J97="",$K97="",$L97="",$M97="",$P97="",$Q97="",$R97="",$T97="",$U97="",$V97=""),"Faltan datos",IF($R97&lt;$Q97,"Fechas incoherentes",IF(AND($T97="Entregado",OR($S97="",$O97="",$W97="")),"Completar entrega",IF(AND(OR($U97="Aprobado",$V97="Aprobado"),$T97&lt;&gt;"Entregado"),"Revisar estado","Correcto"))))))</f>
        <v/>
      </c>
    </row>
    <row r="98" ht="34" customHeight="1">
      <c r="A98" s="13" t="n"/>
      <c r="B98" s="14" t="n"/>
      <c r="C98" s="14" t="n"/>
      <c r="D98" s="13" t="n"/>
      <c r="E98" s="13" t="n"/>
      <c r="F98" s="13" t="n"/>
      <c r="G98" s="13" t="n"/>
      <c r="H98" s="13" t="n"/>
      <c r="I98" s="13" t="n"/>
      <c r="J98" s="31" t="n"/>
      <c r="K98" s="13" t="n"/>
      <c r="L98" s="13" t="n"/>
      <c r="M98" s="13" t="n"/>
      <c r="N98" s="16" t="n"/>
      <c r="O98" s="14" t="n"/>
      <c r="P98" s="13" t="n"/>
      <c r="Q98" s="17" t="n"/>
      <c r="R98" s="17" t="n"/>
      <c r="S98" s="17" t="n"/>
      <c r="T98" s="13" t="n"/>
      <c r="U98" s="13" t="n"/>
      <c r="V98" s="13" t="n"/>
      <c r="W98" s="14" t="n"/>
      <c r="X98" s="18">
        <f>IF(OR($A98="",$R98="",$T98="Entregado",$T98="Cancelado"),"",$R98-TODAY())</f>
        <v/>
      </c>
      <c r="Y98" s="18">
        <f>IF(OR($A98="",$R98="",$S98=""),"",$S98-$R98)</f>
        <v/>
      </c>
      <c r="Z98" s="19">
        <f>IF($A98="","",IF(OR($B98="",$C98="",$D98="",$E98="",$F98="",$H98="",$I98="",$J98="",$K98="",$L98="",$M98="",$P98="",$Q98="",$R98="",$T98="",$U98="",$V98=""),"Revisar datos",IF($T98="Cancelado","Cancelado",IF(OR($U98="Rechazado",$V98="Rechazado"),"Corregir",IF(AND($T98="Entregado",$U98="Aprobado",$V98="Aprobado"),"Validado",IF(AND($R98&lt;TODAY(),$T98&lt;&gt;"Entregado"),"Vencido",IF(AND($R98&gt;=TODAY(),$R98&lt;=TODAY()+Configuración!$B$2,$T98&lt;&gt;"Entregado"),"Vence pronto",IF($T98="Entregado","Pendiente de validación","En curso"))))))))</f>
        <v/>
      </c>
      <c r="AA98" s="19">
        <f>IF($A98="","",IF(COUNTIF($A$2:$A$101,$A98)&gt;1,"ID duplicado",IF(OR($B98="",$C98="",$D98="",$E98="",$F98="",$H98="",$I98="",$J98="",$K98="",$L98="",$M98="",$P98="",$Q98="",$R98="",$T98="",$U98="",$V98=""),"Faltan datos",IF($R98&lt;$Q98,"Fechas incoherentes",IF(AND($T98="Entregado",OR($S98="",$O98="",$W98="")),"Completar entrega",IF(AND(OR($U98="Aprobado",$V98="Aprobado"),$T98&lt;&gt;"Entregado"),"Revisar estado","Correcto"))))))</f>
        <v/>
      </c>
    </row>
    <row r="99" ht="34" customHeight="1">
      <c r="A99" s="13" t="n"/>
      <c r="B99" s="14" t="n"/>
      <c r="C99" s="14" t="n"/>
      <c r="D99" s="13" t="n"/>
      <c r="E99" s="13" t="n"/>
      <c r="F99" s="13" t="n"/>
      <c r="G99" s="13" t="n"/>
      <c r="H99" s="13" t="n"/>
      <c r="I99" s="13" t="n"/>
      <c r="J99" s="31" t="n"/>
      <c r="K99" s="13" t="n"/>
      <c r="L99" s="13" t="n"/>
      <c r="M99" s="13" t="n"/>
      <c r="N99" s="16" t="n"/>
      <c r="O99" s="14" t="n"/>
      <c r="P99" s="13" t="n"/>
      <c r="Q99" s="17" t="n"/>
      <c r="R99" s="17" t="n"/>
      <c r="S99" s="17" t="n"/>
      <c r="T99" s="13" t="n"/>
      <c r="U99" s="13" t="n"/>
      <c r="V99" s="13" t="n"/>
      <c r="W99" s="14" t="n"/>
      <c r="X99" s="20">
        <f>IF(OR($A99="",$R99="",$T99="Entregado",$T99="Cancelado"),"",$R99-TODAY())</f>
        <v/>
      </c>
      <c r="Y99" s="20">
        <f>IF(OR($A99="",$R99="",$S99=""),"",$S99-$R99)</f>
        <v/>
      </c>
      <c r="Z99" s="21">
        <f>IF($A99="","",IF(OR($B99="",$C99="",$D99="",$E99="",$F99="",$H99="",$I99="",$J99="",$K99="",$L99="",$M99="",$P99="",$Q99="",$R99="",$T99="",$U99="",$V99=""),"Revisar datos",IF($T99="Cancelado","Cancelado",IF(OR($U99="Rechazado",$V99="Rechazado"),"Corregir",IF(AND($T99="Entregado",$U99="Aprobado",$V99="Aprobado"),"Validado",IF(AND($R99&lt;TODAY(),$T99&lt;&gt;"Entregado"),"Vencido",IF(AND($R99&gt;=TODAY(),$R99&lt;=TODAY()+Configuración!$B$2,$T99&lt;&gt;"Entregado"),"Vence pronto",IF($T99="Entregado","Pendiente de validación","En curso"))))))))</f>
        <v/>
      </c>
      <c r="AA99" s="21">
        <f>IF($A99="","",IF(COUNTIF($A$2:$A$101,$A99)&gt;1,"ID duplicado",IF(OR($B99="",$C99="",$D99="",$E99="",$F99="",$H99="",$I99="",$J99="",$K99="",$L99="",$M99="",$P99="",$Q99="",$R99="",$T99="",$U99="",$V99=""),"Faltan datos",IF($R99&lt;$Q99,"Fechas incoherentes",IF(AND($T99="Entregado",OR($S99="",$O99="",$W99="")),"Completar entrega",IF(AND(OR($U99="Aprobado",$V99="Aprobado"),$T99&lt;&gt;"Entregado"),"Revisar estado","Correcto"))))))</f>
        <v/>
      </c>
    </row>
    <row r="100" ht="34" customHeight="1">
      <c r="A100" s="13" t="n"/>
      <c r="B100" s="14" t="n"/>
      <c r="C100" s="14" t="n"/>
      <c r="D100" s="13" t="n"/>
      <c r="E100" s="13" t="n"/>
      <c r="F100" s="13" t="n"/>
      <c r="G100" s="13" t="n"/>
      <c r="H100" s="13" t="n"/>
      <c r="I100" s="13" t="n"/>
      <c r="J100" s="31" t="n"/>
      <c r="K100" s="13" t="n"/>
      <c r="L100" s="13" t="n"/>
      <c r="M100" s="13" t="n"/>
      <c r="N100" s="16" t="n"/>
      <c r="O100" s="14" t="n"/>
      <c r="P100" s="13" t="n"/>
      <c r="Q100" s="17" t="n"/>
      <c r="R100" s="17" t="n"/>
      <c r="S100" s="17" t="n"/>
      <c r="T100" s="13" t="n"/>
      <c r="U100" s="13" t="n"/>
      <c r="V100" s="13" t="n"/>
      <c r="W100" s="14" t="n"/>
      <c r="X100" s="18">
        <f>IF(OR($A100="",$R100="",$T100="Entregado",$T100="Cancelado"),"",$R100-TODAY())</f>
        <v/>
      </c>
      <c r="Y100" s="18">
        <f>IF(OR($A100="",$R100="",$S100=""),"",$S100-$R100)</f>
        <v/>
      </c>
      <c r="Z100" s="19">
        <f>IF($A100="","",IF(OR($B100="",$C100="",$D100="",$E100="",$F100="",$H100="",$I100="",$J100="",$K100="",$L100="",$M100="",$P100="",$Q100="",$R100="",$T100="",$U100="",$V100=""),"Revisar datos",IF($T100="Cancelado","Cancelado",IF(OR($U100="Rechazado",$V100="Rechazado"),"Corregir",IF(AND($T100="Entregado",$U100="Aprobado",$V100="Aprobado"),"Validado",IF(AND($R100&lt;TODAY(),$T100&lt;&gt;"Entregado"),"Vencido",IF(AND($R100&gt;=TODAY(),$R100&lt;=TODAY()+Configuración!$B$2,$T100&lt;&gt;"Entregado"),"Vence pronto",IF($T100="Entregado","Pendiente de validación","En curso"))))))))</f>
        <v/>
      </c>
      <c r="AA100" s="19">
        <f>IF($A100="","",IF(COUNTIF($A$2:$A$101,$A100)&gt;1,"ID duplicado",IF(OR($B100="",$C100="",$D100="",$E100="",$F100="",$H100="",$I100="",$J100="",$K100="",$L100="",$M100="",$P100="",$Q100="",$R100="",$T100="",$U100="",$V100=""),"Faltan datos",IF($R100&lt;$Q100,"Fechas incoherentes",IF(AND($T100="Entregado",OR($S100="",$O100="",$W100="")),"Completar entrega",IF(AND(OR($U100="Aprobado",$V100="Aprobado"),$T100&lt;&gt;"Entregado"),"Revisar estado","Correcto"))))))</f>
        <v/>
      </c>
    </row>
    <row r="101" ht="34" customHeight="1">
      <c r="A101" s="13" t="n"/>
      <c r="B101" s="14" t="n"/>
      <c r="C101" s="14" t="n"/>
      <c r="D101" s="13" t="n"/>
      <c r="E101" s="13" t="n"/>
      <c r="F101" s="13" t="n"/>
      <c r="G101" s="13" t="n"/>
      <c r="H101" s="13" t="n"/>
      <c r="I101" s="13" t="n"/>
      <c r="J101" s="31" t="n"/>
      <c r="K101" s="13" t="n"/>
      <c r="L101" s="13" t="n"/>
      <c r="M101" s="13" t="n"/>
      <c r="N101" s="16" t="n"/>
      <c r="O101" s="14" t="n"/>
      <c r="P101" s="13" t="n"/>
      <c r="Q101" s="17" t="n"/>
      <c r="R101" s="17" t="n"/>
      <c r="S101" s="17" t="n"/>
      <c r="T101" s="13" t="n"/>
      <c r="U101" s="13" t="n"/>
      <c r="V101" s="13" t="n"/>
      <c r="W101" s="14" t="n"/>
      <c r="X101" s="20">
        <f>IF(OR($A101="",$R101="",$T101="Entregado",$T101="Cancelado"),"",$R101-TODAY())</f>
        <v/>
      </c>
      <c r="Y101" s="20">
        <f>IF(OR($A101="",$R101="",$S101=""),"",$S101-$R101)</f>
        <v/>
      </c>
      <c r="Z101" s="21">
        <f>IF($A101="","",IF(OR($B101="",$C101="",$D101="",$E101="",$F101="",$H101="",$I101="",$J101="",$K101="",$L101="",$M101="",$P101="",$Q101="",$R101="",$T101="",$U101="",$V101=""),"Revisar datos",IF($T101="Cancelado","Cancelado",IF(OR($U101="Rechazado",$V101="Rechazado"),"Corregir",IF(AND($T101="Entregado",$U101="Aprobado",$V101="Aprobado"),"Validado",IF(AND($R101&lt;TODAY(),$T101&lt;&gt;"Entregado"),"Vencido",IF(AND($R101&gt;=TODAY(),$R101&lt;=TODAY()+Configuración!$B$2,$T101&lt;&gt;"Entregado"),"Vence pronto",IF($T101="Entregado","Pendiente de validación","En curso"))))))))</f>
        <v/>
      </c>
      <c r="AA101" s="21">
        <f>IF($A101="","",IF(COUNTIF($A$2:$A$101,$A101)&gt;1,"ID duplicado",IF(OR($B101="",$C101="",$D101="",$E101="",$F101="",$H101="",$I101="",$J101="",$K101="",$L101="",$M101="",$P101="",$Q101="",$R101="",$T101="",$U101="",$V101=""),"Faltan datos",IF($R101&lt;$Q101,"Fechas incoherentes",IF(AND($T101="Entregado",OR($S101="",$O101="",$W101="")),"Completar entrega",IF(AND(OR($U101="Aprobado",$V101="Aprobado"),$T101&lt;&gt;"Entregado"),"Revisar estado","Correcto"))))))</f>
        <v/>
      </c>
    </row>
  </sheetData>
  <autoFilter ref="A1:AA101"/>
  <conditionalFormatting sqref="A2:AA101">
    <cfRule type="expression" priority="1" dxfId="4">
      <formula>$Z2="Vencido"</formula>
    </cfRule>
    <cfRule type="expression" priority="2" dxfId="5">
      <formula>$Z2="Vence pronto"</formula>
    </cfRule>
    <cfRule type="expression" priority="3" dxfId="0">
      <formula>$Z2="Corregir"</formula>
    </cfRule>
    <cfRule type="expression" priority="4" dxfId="6">
      <formula>$Z2="Validado"</formula>
    </cfRule>
    <cfRule type="expression" priority="5" dxfId="7">
      <formula>$Z2="Pendiente de validación"</formula>
    </cfRule>
    <cfRule type="expression" priority="6" dxfId="8">
      <formula>$Z2="Revisar datos"</formula>
    </cfRule>
    <cfRule type="expression" priority="7" dxfId="9">
      <formula>$Z2="Cancelado"</formula>
    </cfRule>
    <cfRule type="expression" priority="8" dxfId="10">
      <formula>AND($A2&lt;&gt;"",$AA2&lt;&gt;"Correcto")</formula>
    </cfRule>
  </conditionalFormatting>
  <conditionalFormatting sqref="X2:X101">
    <cfRule type="cellIs" priority="9" operator="lessThan" dxfId="11">
      <formula>0</formula>
    </cfRule>
    <cfRule type="expression" priority="10" dxfId="12">
      <formula>AND(ISNUMBER($X2),$X2&gt;=0,$X2&lt;=Configuración!$B$2)</formula>
    </cfRule>
    <cfRule type="expression" priority="11" dxfId="13">
      <formula>AND(ISNUMBER($X2),$X2&gt;Configuración!$B$2)</formula>
    </cfRule>
  </conditionalFormatting>
  <dataValidations count="18">
    <dataValidation sqref="D2:D101" showDropDown="0" showInputMessage="1" showErrorMessage="1" allowBlank="0" errorTitle="Valor no válido" error="Selecciona un valor permitido o revisa el formato de la celda." type="list" errorStyle="stop">
      <formula1>=INDIRECT("'Configuración'!$D$2:$D$11")</formula1>
    </dataValidation>
    <dataValidation sqref="E2:E101" showDropDown="0" showInputMessage="1" showErrorMessage="1" allowBlank="0" errorTitle="Valor no válido" error="Selecciona un valor permitido o revisa el formato de la celda." type="list" errorStyle="stop">
      <formula1>=INDIRECT("'Configuración'!$E$2:$E$12")</formula1>
    </dataValidation>
    <dataValidation sqref="F2:F101" showDropDown="0" showInputMessage="1" showErrorMessage="1" allowBlank="0" errorTitle="Valor no válido" error="Selecciona un valor permitido o revisa el formato de la celda." type="list" errorStyle="stop">
      <formula1>=INDIRECT("'Configuración'!$F$2:$F$11")</formula1>
    </dataValidation>
    <dataValidation sqref="G2:G101" showDropDown="0" showInputMessage="1" showErrorMessage="1" allowBlank="0" errorTitle="Valor no válido" error="Selecciona un valor permitido o revisa el formato de la celda." type="list" errorStyle="stop">
      <formula1>=INDIRECT("'Configuración'!$G$2:$G$7")</formula1>
    </dataValidation>
    <dataValidation sqref="H2:H101" showDropDown="0" showInputMessage="1" showErrorMessage="1" allowBlank="0" errorTitle="Valor no válido" error="Selecciona un valor permitido o revisa el formato de la celda." type="list" errorStyle="stop">
      <formula1>=INDIRECT("'Configuración'!$H$2:$H$10")</formula1>
    </dataValidation>
    <dataValidation sqref="I2:I101" showDropDown="0" showInputMessage="1" showErrorMessage="1" allowBlank="0" errorTitle="Valor no válido" error="Selecciona un valor permitido o revisa el formato de la celda." type="list" errorStyle="stop">
      <formula1>=INDIRECT("'Configuración'!$I$2:$I$9")</formula1>
    </dataValidation>
    <dataValidation sqref="J2:J101" showDropDown="0" showInputMessage="1" showErrorMessage="1" allowBlank="0" errorTitle="Valor no válido" error="Selecciona un valor permitido o revisa el formato de la celda." type="list" errorStyle="stop">
      <formula1>=INDIRECT("'Configuración'!$J$2:$J$9")</formula1>
    </dataValidation>
    <dataValidation sqref="K2:K101" showDropDown="0" showInputMessage="1" showErrorMessage="1" allowBlank="0" errorTitle="Valor no válido" error="Selecciona un valor permitido o revisa el formato de la celda." type="list" errorStyle="stop">
      <formula1>=INDIRECT("'Configuración'!$K$2:$K$11")</formula1>
    </dataValidation>
    <dataValidation sqref="L2:L101" showDropDown="0" showInputMessage="1" showErrorMessage="1" allowBlank="0" errorTitle="Valor no válido" error="Selecciona un valor permitido o revisa el formato de la celda." type="list" errorStyle="stop">
      <formula1>=INDIRECT("'Configuración'!$L$2:$L$11")</formula1>
    </dataValidation>
    <dataValidation sqref="M2:M101" showDropDown="0" showInputMessage="1" showErrorMessage="1" allowBlank="0" errorTitle="Valor no válido" error="Selecciona un valor permitido o revisa el formato de la celda." type="list" errorStyle="stop">
      <formula1>=INDIRECT("'Configuración'!$M$2:$M$8")</formula1>
    </dataValidation>
    <dataValidation sqref="P2:P101" showDropDown="0" showInputMessage="1" showErrorMessage="1" allowBlank="0" errorTitle="Valor no válido" error="Selecciona un valor permitido o revisa el formato de la celda." type="list" errorStyle="stop">
      <formula1>=INDIRECT("'Configuración'!$N$2:$N$10")</formula1>
    </dataValidation>
    <dataValidation sqref="T2:T101" showDropDown="0" showInputMessage="1" showErrorMessage="1" allowBlank="0" errorTitle="Valor no válido" error="Selecciona un valor permitido o revisa el formato de la celda." type="list" errorStyle="stop">
      <formula1>=INDIRECT("'Configuración'!$O$2:$O$6")</formula1>
    </dataValidation>
    <dataValidation sqref="U2:V101" showDropDown="0" showInputMessage="1" showErrorMessage="1" allowBlank="0" errorTitle="Valor no válido" error="Selecciona un valor permitido o revisa el formato de la celda." type="list" errorStyle="stop">
      <formula1>=INDIRECT("'Configuración'!$P$2:$P$5")</formula1>
    </dataValidation>
    <dataValidation sqref="N2:N101" showDropDown="0" showInputMessage="0" showErrorMessage="1" allowBlank="0" errorTitle="Valor no válido" error="Selecciona un valor permitido o revisa el formato de la celda." type="whole" operator="between">
      <formula1>1</formula1>
      <formula2>86400</formula2>
    </dataValidation>
    <dataValidation sqref="Q2:S101" showDropDown="0" showInputMessage="0" showErrorMessage="1" allowBlank="0" errorTitle="Valor no válido" error="Selecciona un valor permitido o revisa el formato de la celda." type="date" operator="between">
      <formula1>DATE(2020,1,1)</formula1>
      <formula2>DATE(2100,12,31)</formula2>
    </dataValidation>
    <dataValidation sqref="A2:A101" showDropDown="0" showInputMessage="0" showErrorMessage="1" allowBlank="0" errorTitle="Valor no válido" error="Selecciona un valor permitido o revisa el formato de la celda." type="textLength" operator="lessThanOrEqual">
      <formula1>20</formula1>
    </dataValidation>
    <dataValidation sqref="O2:O101" showDropDown="0" showInputMessage="0" showErrorMessage="1" allowBlank="0" errorTitle="Valor no válido" error="Selecciona un valor permitido o revisa el formato de la celda." type="textLength" operator="lessThanOrEqual">
      <formula1>180</formula1>
    </dataValidation>
    <dataValidation sqref="W2:W101" showDropDown="0" showInputMessage="0" showErrorMessage="1" allowBlank="0" errorTitle="Valor no válido" error="Selecciona un valor permitido o revisa el formato de la celda." type="textLength" operator="lessThanOrEqual">
      <formula1>250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2"/>
  <sheetViews>
    <sheetView showGridLines="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1" customWidth="1" min="1" max="1"/>
    <col width="48" customWidth="1" min="2" max="2"/>
    <col width="3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25" customWidth="1" min="15" max="15"/>
    <col width="25" customWidth="1" min="16" max="16"/>
  </cols>
  <sheetData>
    <row r="1">
      <c r="A1" s="12" t="inlineStr">
        <is>
          <t>Parámetro</t>
        </is>
      </c>
      <c r="B1" s="12" t="inlineStr">
        <is>
          <t>Valor</t>
        </is>
      </c>
      <c r="C1" s="12" t="n"/>
      <c r="D1" s="12" t="inlineStr">
        <is>
          <t>Tipos de entregable</t>
        </is>
      </c>
      <c r="E1" s="12" t="inlineStr">
        <is>
          <t>Canales / destinos</t>
        </is>
      </c>
      <c r="F1" s="12" t="inlineStr">
        <is>
          <t>Idiomas</t>
        </is>
      </c>
      <c r="G1" s="12" t="inlineStr">
        <is>
          <t>Subtítulos</t>
        </is>
      </c>
      <c r="H1" s="12" t="inlineStr">
        <is>
          <t>Resoluciones</t>
        </is>
      </c>
      <c r="I1" s="12" t="inlineStr">
        <is>
          <t>Relaciones de aspecto</t>
        </is>
      </c>
      <c r="J1" s="12" t="inlineStr">
        <is>
          <t>FPS</t>
        </is>
      </c>
      <c r="K1" s="12" t="inlineStr">
        <is>
          <t>Códecs de vídeo</t>
        </is>
      </c>
      <c r="L1" s="12" t="inlineStr">
        <is>
          <t>Contenedores</t>
        </is>
      </c>
      <c r="M1" s="12" t="inlineStr">
        <is>
          <t>Audio</t>
        </is>
      </c>
      <c r="N1" s="12" t="inlineStr">
        <is>
          <t>Responsables</t>
        </is>
      </c>
      <c r="O1" s="12" t="inlineStr">
        <is>
          <t>Estados</t>
        </is>
      </c>
      <c r="P1" s="12" t="inlineStr">
        <is>
          <t>Validaciones</t>
        </is>
      </c>
    </row>
    <row r="2">
      <c r="A2" s="10" t="inlineStr">
        <is>
          <t>Aviso de vencimiento (días)</t>
        </is>
      </c>
      <c r="B2" s="22" t="n">
        <v>3</v>
      </c>
      <c r="C2" s="23" t="n"/>
      <c r="D2" s="10" t="inlineStr">
        <is>
          <t>Máster final</t>
        </is>
      </c>
      <c r="E2" s="10" t="inlineStr">
        <is>
          <t>YouTube</t>
        </is>
      </c>
      <c r="F2" s="10" t="inlineStr">
        <is>
          <t>Español</t>
        </is>
      </c>
      <c r="G2" s="10" t="inlineStr">
        <is>
          <t>Sin subtítulos</t>
        </is>
      </c>
      <c r="H2" s="10" t="inlineStr">
        <is>
          <t>4096 × 2160</t>
        </is>
      </c>
      <c r="I2" s="10" t="inlineStr">
        <is>
          <t>16:9</t>
        </is>
      </c>
      <c r="J2" s="32" t="n">
        <v>23.976</v>
      </c>
      <c r="K2" s="10" t="inlineStr">
        <is>
          <t>ProRes 422</t>
        </is>
      </c>
      <c r="L2" s="10" t="inlineStr">
        <is>
          <t>MOV</t>
        </is>
      </c>
      <c r="M2" s="10" t="inlineStr">
        <is>
          <t>Estéreo 48 kHz</t>
        </is>
      </c>
      <c r="N2" s="10" t="inlineStr">
        <is>
          <t>Producción</t>
        </is>
      </c>
      <c r="O2" s="10" t="inlineStr">
        <is>
          <t>Por producir</t>
        </is>
      </c>
      <c r="P2" s="10" t="inlineStr">
        <is>
          <t>Pendiente</t>
        </is>
      </c>
    </row>
    <row r="3">
      <c r="A3" s="23" t="inlineStr">
        <is>
          <t>Horizonte de revisión (días)</t>
        </is>
      </c>
      <c r="B3" s="22" t="n">
        <v>7</v>
      </c>
      <c r="C3" s="23" t="n"/>
      <c r="D3" s="23" t="inlineStr">
        <is>
          <t>Adaptación</t>
        </is>
      </c>
      <c r="E3" s="23" t="inlineStr">
        <is>
          <t>Instagram</t>
        </is>
      </c>
      <c r="F3" s="23" t="inlineStr">
        <is>
          <t>Catalán</t>
        </is>
      </c>
      <c r="G3" s="23" t="inlineStr">
        <is>
          <t>Incrustados</t>
        </is>
      </c>
      <c r="H3" s="23" t="inlineStr">
        <is>
          <t>3840 × 2160</t>
        </is>
      </c>
      <c r="I3" s="23" t="inlineStr">
        <is>
          <t>9:16</t>
        </is>
      </c>
      <c r="J3" s="33" t="n">
        <v>24</v>
      </c>
      <c r="K3" s="23" t="inlineStr">
        <is>
          <t>ProRes 422 HQ</t>
        </is>
      </c>
      <c r="L3" s="23" t="inlineStr">
        <is>
          <t>MP4</t>
        </is>
      </c>
      <c r="M3" s="23" t="inlineStr">
        <is>
          <t>Mono 48 kHz</t>
        </is>
      </c>
      <c r="N3" s="23" t="inlineStr">
        <is>
          <t>Postproducción</t>
        </is>
      </c>
      <c r="O3" s="23" t="inlineStr">
        <is>
          <t>En curso</t>
        </is>
      </c>
      <c r="P3" s="23" t="inlineStr">
        <is>
          <t>Aprobado</t>
        </is>
      </c>
    </row>
    <row r="4">
      <c r="A4" s="23" t="n"/>
      <c r="B4" s="23" t="n"/>
      <c r="C4" s="23" t="n"/>
      <c r="D4" s="10" t="inlineStr">
        <is>
          <t>Versión idiomática</t>
        </is>
      </c>
      <c r="E4" s="10" t="inlineStr">
        <is>
          <t>TikTok</t>
        </is>
      </c>
      <c r="F4" s="10" t="inlineStr">
        <is>
          <t>Gallego</t>
        </is>
      </c>
      <c r="G4" s="10" t="inlineStr">
        <is>
          <t>Archivo SRT</t>
        </is>
      </c>
      <c r="H4" s="10" t="inlineStr">
        <is>
          <t>2560 × 1440</t>
        </is>
      </c>
      <c r="I4" s="10" t="inlineStr">
        <is>
          <t>1:1</t>
        </is>
      </c>
      <c r="J4" s="32" t="n">
        <v>25</v>
      </c>
      <c r="K4" s="10" t="inlineStr">
        <is>
          <t>ProRes 4444</t>
        </is>
      </c>
      <c r="L4" s="10" t="inlineStr">
        <is>
          <t>MXF</t>
        </is>
      </c>
      <c r="M4" s="10" t="inlineStr">
        <is>
          <t>5.1 48 kHz</t>
        </is>
      </c>
      <c r="N4" s="10" t="inlineStr">
        <is>
          <t>Montaje</t>
        </is>
      </c>
      <c r="O4" s="10" t="inlineStr">
        <is>
          <t>En revisión</t>
        </is>
      </c>
      <c r="P4" s="10" t="inlineStr">
        <is>
          <t>Rechazado</t>
        </is>
      </c>
    </row>
    <row r="5" ht="62" customHeight="1">
      <c r="A5" s="23" t="inlineStr">
        <is>
          <t>Nota</t>
        </is>
      </c>
      <c r="B5" s="26" t="inlineStr">
        <is>
          <t>Las listas pueden ampliarse. Si se añaden valores fuera de los rangos actuales, deberán actualizarse también las referencias de validación correspondientes.</t>
        </is>
      </c>
      <c r="C5" s="23" t="n"/>
      <c r="D5" s="23" t="inlineStr">
        <is>
          <t>Pieza gráfica animada</t>
        </is>
      </c>
      <c r="E5" s="23" t="inlineStr">
        <is>
          <t>LinkedIn</t>
        </is>
      </c>
      <c r="F5" s="23" t="inlineStr">
        <is>
          <t>Euskera</t>
        </is>
      </c>
      <c r="G5" s="23" t="inlineStr">
        <is>
          <t>Archivo VTT</t>
        </is>
      </c>
      <c r="H5" s="23" t="inlineStr">
        <is>
          <t>1920 × 1080</t>
        </is>
      </c>
      <c r="I5" s="23" t="inlineStr">
        <is>
          <t>4:5</t>
        </is>
      </c>
      <c r="J5" s="33" t="n">
        <v>29.97</v>
      </c>
      <c r="K5" s="23" t="inlineStr">
        <is>
          <t>DNxHD</t>
        </is>
      </c>
      <c r="L5" s="23" t="inlineStr">
        <is>
          <t>MKV</t>
        </is>
      </c>
      <c r="M5" s="23" t="inlineStr">
        <is>
          <t>Mezcla y pistas separadas</t>
        </is>
      </c>
      <c r="N5" s="23" t="inlineStr">
        <is>
          <t>Motion graphics</t>
        </is>
      </c>
      <c r="O5" s="23" t="inlineStr">
        <is>
          <t>Entregado</t>
        </is>
      </c>
      <c r="P5" s="23" t="inlineStr">
        <is>
          <t>No aplica</t>
        </is>
      </c>
    </row>
    <row r="6">
      <c r="A6" s="23" t="n"/>
      <c r="B6" s="23" t="n"/>
      <c r="C6" s="23" t="n"/>
      <c r="D6" s="10" t="inlineStr">
        <is>
          <t>Teaser</t>
        </is>
      </c>
      <c r="E6" s="10" t="inlineStr">
        <is>
          <t>Web</t>
        </is>
      </c>
      <c r="F6" s="10" t="inlineStr">
        <is>
          <t>Inglés</t>
        </is>
      </c>
      <c r="G6" s="10" t="inlineStr">
        <is>
          <t>Cerrados</t>
        </is>
      </c>
      <c r="H6" s="10" t="inlineStr">
        <is>
          <t>1080 × 1920</t>
        </is>
      </c>
      <c r="I6" s="10" t="inlineStr">
        <is>
          <t>2.39:1</t>
        </is>
      </c>
      <c r="J6" s="32" t="n">
        <v>30</v>
      </c>
      <c r="K6" s="10" t="inlineStr">
        <is>
          <t>DNxHR</t>
        </is>
      </c>
      <c r="L6" s="10" t="inlineStr">
        <is>
          <t>WAV</t>
        </is>
      </c>
      <c r="M6" s="10" t="inlineStr">
        <is>
          <t>Sin audio</t>
        </is>
      </c>
      <c r="N6" s="10" t="inlineStr">
        <is>
          <t>Etalonaje</t>
        </is>
      </c>
      <c r="O6" s="10" t="inlineStr">
        <is>
          <t>Cancelado</t>
        </is>
      </c>
      <c r="P6" s="23" t="n"/>
    </row>
    <row r="7">
      <c r="A7" s="23" t="n"/>
      <c r="B7" s="23" t="n"/>
      <c r="C7" s="23" t="n"/>
      <c r="D7" s="23" t="inlineStr">
        <is>
          <t>Tráiler</t>
        </is>
      </c>
      <c r="E7" s="23" t="inlineStr">
        <is>
          <t>Televisión</t>
        </is>
      </c>
      <c r="F7" s="23" t="inlineStr">
        <is>
          <t>Francés</t>
        </is>
      </c>
      <c r="G7" s="23" t="inlineStr">
        <is>
          <t>No aplica</t>
        </is>
      </c>
      <c r="H7" s="23" t="inlineStr">
        <is>
          <t>1080 × 1350</t>
        </is>
      </c>
      <c r="I7" s="23" t="inlineStr">
        <is>
          <t>1.90:1</t>
        </is>
      </c>
      <c r="J7" s="33" t="n">
        <v>50</v>
      </c>
      <c r="K7" s="23" t="inlineStr">
        <is>
          <t>H.264</t>
        </is>
      </c>
      <c r="L7" s="23" t="inlineStr">
        <is>
          <t>SRT</t>
        </is>
      </c>
      <c r="M7" s="23" t="inlineStr">
        <is>
          <t>No aplica</t>
        </is>
      </c>
      <c r="N7" s="23" t="inlineStr">
        <is>
          <t>Sonido</t>
        </is>
      </c>
      <c r="O7" s="23" t="n"/>
      <c r="P7" s="23" t="n"/>
    </row>
    <row r="8">
      <c r="A8" s="23" t="n"/>
      <c r="B8" s="23" t="n"/>
      <c r="C8" s="23" t="n"/>
      <c r="D8" s="10" t="inlineStr">
        <is>
          <t>Archivo de subtítulos</t>
        </is>
      </c>
      <c r="E8" s="10" t="inlineStr">
        <is>
          <t>Proyección</t>
        </is>
      </c>
      <c r="F8" s="10" t="inlineStr">
        <is>
          <t>Portugués</t>
        </is>
      </c>
      <c r="G8" s="23" t="n"/>
      <c r="H8" s="10" t="inlineStr">
        <is>
          <t>1080 × 1080</t>
        </is>
      </c>
      <c r="I8" s="10" t="inlineStr">
        <is>
          <t>4:3</t>
        </is>
      </c>
      <c r="J8" s="32" t="n">
        <v>59.94</v>
      </c>
      <c r="K8" s="10" t="inlineStr">
        <is>
          <t>H.265</t>
        </is>
      </c>
      <c r="L8" s="10" t="inlineStr">
        <is>
          <t>VTT</t>
        </is>
      </c>
      <c r="M8" s="10" t="inlineStr">
        <is>
          <t>Otro</t>
        </is>
      </c>
      <c r="N8" s="10" t="inlineStr">
        <is>
          <t>Accesibilidad</t>
        </is>
      </c>
      <c r="O8" s="23" t="n"/>
      <c r="P8" s="23" t="n"/>
    </row>
    <row r="9">
      <c r="A9" s="23" t="n"/>
      <c r="B9" s="23" t="n"/>
      <c r="C9" s="23" t="n"/>
      <c r="D9" s="23" t="inlineStr">
        <is>
          <t>Archivo de audio</t>
        </is>
      </c>
      <c r="E9" s="23" t="inlineStr">
        <is>
          <t>Pantalla digital</t>
        </is>
      </c>
      <c r="F9" s="23" t="inlineStr">
        <is>
          <t>Sin diálogos</t>
        </is>
      </c>
      <c r="G9" s="23" t="n"/>
      <c r="H9" s="23" t="inlineStr">
        <is>
          <t>1280 × 720</t>
        </is>
      </c>
      <c r="I9" s="23" t="inlineStr">
        <is>
          <t>Otro</t>
        </is>
      </c>
      <c r="J9" s="33" t="n">
        <v>60</v>
      </c>
      <c r="K9" s="23" t="inlineStr">
        <is>
          <t>AV1</t>
        </is>
      </c>
      <c r="L9" s="23" t="inlineStr">
        <is>
          <t>PNG</t>
        </is>
      </c>
      <c r="M9" s="23" t="n"/>
      <c r="N9" s="23" t="inlineStr">
        <is>
          <t>Cliente</t>
        </is>
      </c>
      <c r="O9" s="23" t="n"/>
      <c r="P9" s="23" t="n"/>
    </row>
    <row r="10">
      <c r="A10" s="23" t="n"/>
      <c r="B10" s="23" t="n"/>
      <c r="C10" s="23" t="n"/>
      <c r="D10" s="10" t="inlineStr">
        <is>
          <t>Fotograma / miniatura</t>
        </is>
      </c>
      <c r="E10" s="10" t="inlineStr">
        <is>
          <t>Plataforma formativa</t>
        </is>
      </c>
      <c r="F10" s="10" t="inlineStr">
        <is>
          <t>Multilingüe</t>
        </is>
      </c>
      <c r="G10" s="23" t="n"/>
      <c r="H10" s="10" t="inlineStr">
        <is>
          <t>Otro</t>
        </is>
      </c>
      <c r="I10" s="23" t="n"/>
      <c r="J10" s="23" t="n"/>
      <c r="K10" s="10" t="inlineStr">
        <is>
          <t>Sin vídeo</t>
        </is>
      </c>
      <c r="L10" s="10" t="inlineStr">
        <is>
          <t>JPG</t>
        </is>
      </c>
      <c r="M10" s="23" t="n"/>
      <c r="N10" s="10" t="inlineStr">
        <is>
          <t>Sin asignar</t>
        </is>
      </c>
      <c r="O10" s="23" t="n"/>
      <c r="P10" s="23" t="n"/>
    </row>
    <row r="11">
      <c r="A11" s="23" t="n"/>
      <c r="B11" s="23" t="n"/>
      <c r="C11" s="23" t="n"/>
      <c r="D11" s="23" t="inlineStr">
        <is>
          <t>Otro</t>
        </is>
      </c>
      <c r="E11" s="23" t="inlineStr">
        <is>
          <t>Archivo interno</t>
        </is>
      </c>
      <c r="F11" s="23" t="inlineStr">
        <is>
          <t>Otro</t>
        </is>
      </c>
      <c r="G11" s="23" t="n"/>
      <c r="H11" s="23" t="n"/>
      <c r="I11" s="23" t="n"/>
      <c r="J11" s="23" t="n"/>
      <c r="K11" s="23" t="inlineStr">
        <is>
          <t>Otro</t>
        </is>
      </c>
      <c r="L11" s="23" t="inlineStr">
        <is>
          <t>Otro</t>
        </is>
      </c>
      <c r="M11" s="23" t="n"/>
      <c r="N11" s="23" t="n"/>
      <c r="O11" s="23" t="n"/>
      <c r="P11" s="23" t="n"/>
    </row>
    <row r="12">
      <c r="A12" s="23" t="n"/>
      <c r="B12" s="23" t="n"/>
      <c r="C12" s="23" t="n"/>
      <c r="D12" s="23" t="n"/>
      <c r="E12" s="10" t="inlineStr">
        <is>
          <t>Otro</t>
        </is>
      </c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</row>
  </sheetData>
  <autoFilter ref="D1:P12"/>
  <dataValidations count="1">
    <dataValidation sqref="B2:B3" showDropDown="0" showInputMessage="0" showErrorMessage="1" allowBlank="0" errorTitle="Valor no válido" error="Selecciona un valor permitido o revisa el formato de la celda." type="whole" operator="between">
      <formula1>1</formula1>
      <formula2>30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0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3" customHeight="1">
      <c r="A1" s="27" t="inlineStr">
        <is>
          <t>Cómo utilizar la lista de entregables audiovisuales</t>
        </is>
      </c>
    </row>
    <row r="2" ht="23" customHeight="1">
      <c r="A2" s="28" t="n"/>
      <c r="B2" s="28" t="n"/>
      <c r="C2" s="28" t="n"/>
      <c r="D2" s="28" t="n"/>
      <c r="E2" s="28" t="n"/>
      <c r="F2" s="28" t="n"/>
      <c r="G2" s="28" t="n"/>
      <c r="H2" s="28" t="n"/>
    </row>
    <row r="3" ht="28" customHeight="1">
      <c r="A3" s="29" t="inlineStr">
        <is>
          <t>Flujo recomendado</t>
        </is>
      </c>
      <c r="B3" s="28" t="n"/>
      <c r="C3" s="28" t="n"/>
      <c r="D3" s="28" t="n"/>
      <c r="E3" s="28" t="n"/>
      <c r="F3" s="28" t="n"/>
      <c r="G3" s="28" t="n"/>
      <c r="H3" s="28" t="n"/>
    </row>
    <row r="4" ht="23" customHeight="1">
      <c r="A4" s="30" t="inlineStr">
        <is>
          <t>1. Registra una fila independiente por cada máster, adaptación, idioma, resolución o canal.</t>
        </is>
      </c>
      <c r="B4" s="28" t="n"/>
      <c r="C4" s="28" t="n"/>
      <c r="D4" s="28" t="n"/>
      <c r="E4" s="28" t="n"/>
      <c r="F4" s="28" t="n"/>
      <c r="G4" s="28" t="n"/>
      <c r="H4" s="28" t="n"/>
    </row>
    <row r="5" ht="23" customHeight="1">
      <c r="A5" s="30" t="inlineStr">
        <is>
          <t>2. Asigna un ID único.</t>
        </is>
      </c>
      <c r="B5" s="28" t="n"/>
      <c r="C5" s="28" t="n"/>
      <c r="D5" s="28" t="n"/>
      <c r="E5" s="28" t="n"/>
      <c r="F5" s="28" t="n"/>
      <c r="G5" s="28" t="n"/>
      <c r="H5" s="28" t="n"/>
    </row>
    <row r="6" ht="23" customHeight="1">
      <c r="A6" s="30" t="inlineStr">
        <is>
          <t>3. Completa las especificaciones técnicas y la fecha objetivo.</t>
        </is>
      </c>
      <c r="B6" s="28" t="n"/>
      <c r="C6" s="28" t="n"/>
      <c r="D6" s="28" t="n"/>
      <c r="E6" s="28" t="n"/>
      <c r="F6" s="28" t="n"/>
      <c r="G6" s="28" t="n"/>
      <c r="H6" s="28" t="n"/>
    </row>
    <row r="7" ht="23" customHeight="1">
      <c r="A7" s="30" t="inlineStr">
        <is>
          <t>4. Actualiza el estado durante producción y revisión.</t>
        </is>
      </c>
      <c r="B7" s="28" t="n"/>
      <c r="C7" s="28" t="n"/>
      <c r="D7" s="28" t="n"/>
      <c r="E7" s="28" t="n"/>
      <c r="F7" s="28" t="n"/>
      <c r="G7" s="28" t="n"/>
      <c r="H7" s="28" t="n"/>
    </row>
    <row r="8" ht="23" customHeight="1">
      <c r="A8" s="30" t="inlineStr">
        <is>
          <t>5. Al entregar, completa nombre de archivo, fecha de entrega y ubicación interna.</t>
        </is>
      </c>
      <c r="B8" s="28" t="n"/>
      <c r="C8" s="28" t="n"/>
      <c r="D8" s="28" t="n"/>
      <c r="E8" s="28" t="n"/>
      <c r="F8" s="28" t="n"/>
      <c r="G8" s="28" t="n"/>
      <c r="H8" s="28" t="n"/>
    </row>
    <row r="9" ht="23" customHeight="1">
      <c r="A9" s="30" t="inlineStr">
        <is>
          <t>6. Registra por separado la validación técnica y la validación de contenido.</t>
        </is>
      </c>
      <c r="B9" s="28" t="n"/>
      <c r="C9" s="28" t="n"/>
      <c r="D9" s="28" t="n"/>
      <c r="E9" s="28" t="n"/>
      <c r="F9" s="28" t="n"/>
      <c r="G9" s="28" t="n"/>
      <c r="H9" s="28" t="n"/>
    </row>
    <row r="10" ht="23" customHeight="1">
      <c r="A10" s="30" t="inlineStr">
        <is>
          <t>7. Revisa las columnas Alerta operativa y Revisión del registro.</t>
        </is>
      </c>
      <c r="B10" s="28" t="n"/>
      <c r="C10" s="28" t="n"/>
      <c r="D10" s="28" t="n"/>
      <c r="E10" s="28" t="n"/>
      <c r="F10" s="28" t="n"/>
      <c r="G10" s="28" t="n"/>
      <c r="H10" s="28" t="n"/>
    </row>
    <row r="11" ht="23" customHeight="1">
      <c r="A11" s="30" t="inlineStr">
        <is>
          <t>8. Consulta la hoja Resumen para priorizar incidencias.</t>
        </is>
      </c>
      <c r="B11" s="28" t="n"/>
      <c r="C11" s="28" t="n"/>
      <c r="D11" s="28" t="n"/>
      <c r="E11" s="28" t="n"/>
      <c r="F11" s="28" t="n"/>
      <c r="G11" s="28" t="n"/>
      <c r="H11" s="28" t="n"/>
    </row>
    <row r="12" ht="23" customHeight="1">
      <c r="A12" s="28" t="n"/>
      <c r="B12" s="28" t="n"/>
      <c r="C12" s="28" t="n"/>
      <c r="D12" s="28" t="n"/>
      <c r="E12" s="28" t="n"/>
      <c r="F12" s="28" t="n"/>
      <c r="G12" s="28" t="n"/>
      <c r="H12" s="28" t="n"/>
    </row>
    <row r="13" ht="28" customHeight="1">
      <c r="A13" s="29" t="inlineStr">
        <is>
          <t>Criterios de estado</t>
        </is>
      </c>
      <c r="B13" s="28" t="n"/>
      <c r="C13" s="28" t="n"/>
      <c r="D13" s="28" t="n"/>
      <c r="E13" s="28" t="n"/>
      <c r="F13" s="28" t="n"/>
      <c r="G13" s="28" t="n"/>
      <c r="H13" s="28" t="n"/>
    </row>
    <row r="14" ht="23" customHeight="1">
      <c r="A14" s="30" t="inlineStr">
        <is>
          <t>• Por producir: todavía no se ha iniciado el archivo.</t>
        </is>
      </c>
      <c r="B14" s="28" t="n"/>
      <c r="C14" s="28" t="n"/>
      <c r="D14" s="28" t="n"/>
      <c r="E14" s="28" t="n"/>
      <c r="F14" s="28" t="n"/>
      <c r="G14" s="28" t="n"/>
      <c r="H14" s="28" t="n"/>
    </row>
    <row r="15" ht="23" customHeight="1">
      <c r="A15" s="30" t="inlineStr">
        <is>
          <t>• En curso: trabajo de edición, adaptación o exportación iniciado.</t>
        </is>
      </c>
      <c r="B15" s="28" t="n"/>
      <c r="C15" s="28" t="n"/>
      <c r="D15" s="28" t="n"/>
      <c r="E15" s="28" t="n"/>
      <c r="F15" s="28" t="n"/>
      <c r="G15" s="28" t="n"/>
      <c r="H15" s="28" t="n"/>
    </row>
    <row r="16" ht="23" customHeight="1">
      <c r="A16" s="30" t="inlineStr">
        <is>
          <t>• En revisión: archivo preparado para revisión, pero no entregado definitivamente.</t>
        </is>
      </c>
      <c r="B16" s="28" t="n"/>
      <c r="C16" s="28" t="n"/>
      <c r="D16" s="28" t="n"/>
      <c r="E16" s="28" t="n"/>
      <c r="F16" s="28" t="n"/>
      <c r="G16" s="28" t="n"/>
      <c r="H16" s="28" t="n"/>
    </row>
    <row r="17" ht="23" customHeight="1">
      <c r="A17" s="30" t="inlineStr">
        <is>
          <t>• Entregado: archivo depositado en la ubicación acordada.</t>
        </is>
      </c>
      <c r="B17" s="28" t="n"/>
      <c r="C17" s="28" t="n"/>
      <c r="D17" s="28" t="n"/>
      <c r="E17" s="28" t="n"/>
      <c r="F17" s="28" t="n"/>
      <c r="G17" s="28" t="n"/>
      <c r="H17" s="28" t="n"/>
    </row>
    <row r="18" ht="23" customHeight="1">
      <c r="A18" s="30" t="inlineStr">
        <is>
          <t>• Cancelado: entregable retirado del alcance.</t>
        </is>
      </c>
      <c r="B18" s="28" t="n"/>
      <c r="C18" s="28" t="n"/>
      <c r="D18" s="28" t="n"/>
      <c r="E18" s="28" t="n"/>
      <c r="F18" s="28" t="n"/>
      <c r="G18" s="28" t="n"/>
      <c r="H18" s="28" t="n"/>
    </row>
    <row r="19" ht="23" customHeight="1">
      <c r="A19" s="28" t="n"/>
      <c r="B19" s="28" t="n"/>
      <c r="C19" s="28" t="n"/>
      <c r="D19" s="28" t="n"/>
      <c r="E19" s="28" t="n"/>
      <c r="F19" s="28" t="n"/>
      <c r="G19" s="28" t="n"/>
      <c r="H19" s="28" t="n"/>
    </row>
    <row r="20" ht="28" customHeight="1">
      <c r="A20" s="29" t="inlineStr">
        <is>
          <t>Criterios de validación</t>
        </is>
      </c>
      <c r="B20" s="28" t="n"/>
      <c r="C20" s="28" t="n"/>
      <c r="D20" s="28" t="n"/>
      <c r="E20" s="28" t="n"/>
      <c r="F20" s="28" t="n"/>
      <c r="G20" s="28" t="n"/>
      <c r="H20" s="28" t="n"/>
    </row>
    <row r="21" ht="23" customHeight="1">
      <c r="A21" s="30" t="inlineStr">
        <is>
          <t>• Pendiente: aún no revisado.</t>
        </is>
      </c>
      <c r="B21" s="28" t="n"/>
      <c r="C21" s="28" t="n"/>
      <c r="D21" s="28" t="n"/>
      <c r="E21" s="28" t="n"/>
      <c r="F21" s="28" t="n"/>
      <c r="G21" s="28" t="n"/>
      <c r="H21" s="28" t="n"/>
    </row>
    <row r="22" ht="23" customHeight="1">
      <c r="A22" s="30" t="inlineStr">
        <is>
          <t>• Aprobado: revisión superada.</t>
        </is>
      </c>
      <c r="B22" s="28" t="n"/>
      <c r="C22" s="28" t="n"/>
      <c r="D22" s="28" t="n"/>
      <c r="E22" s="28" t="n"/>
      <c r="F22" s="28" t="n"/>
      <c r="G22" s="28" t="n"/>
      <c r="H22" s="28" t="n"/>
    </row>
    <row r="23" ht="23" customHeight="1">
      <c r="A23" s="30" t="inlineStr">
        <is>
          <t>• Rechazado: requiere una nueva versión.</t>
        </is>
      </c>
      <c r="B23" s="28" t="n"/>
      <c r="C23" s="28" t="n"/>
      <c r="D23" s="28" t="n"/>
      <c r="E23" s="28" t="n"/>
      <c r="F23" s="28" t="n"/>
      <c r="G23" s="28" t="n"/>
      <c r="H23" s="28" t="n"/>
    </row>
    <row r="24" ht="23" customHeight="1">
      <c r="A24" s="30" t="inlineStr">
        <is>
          <t>• No aplica: esa revisión no corresponde al entregable.</t>
        </is>
      </c>
      <c r="B24" s="28" t="n"/>
      <c r="C24" s="28" t="n"/>
      <c r="D24" s="28" t="n"/>
      <c r="E24" s="28" t="n"/>
      <c r="F24" s="28" t="n"/>
      <c r="G24" s="28" t="n"/>
      <c r="H24" s="28" t="n"/>
    </row>
    <row r="25" ht="23" customHeight="1">
      <c r="A25" s="28" t="n"/>
      <c r="B25" s="28" t="n"/>
      <c r="C25" s="28" t="n"/>
      <c r="D25" s="28" t="n"/>
      <c r="E25" s="28" t="n"/>
      <c r="F25" s="28" t="n"/>
      <c r="G25" s="28" t="n"/>
      <c r="H25" s="28" t="n"/>
    </row>
    <row r="26" ht="23" customHeight="1">
      <c r="A26" s="28" t="n"/>
      <c r="B26" s="28" t="n"/>
      <c r="C26" s="28" t="n"/>
      <c r="D26" s="28" t="n"/>
      <c r="E26" s="28" t="n"/>
      <c r="F26" s="28" t="n"/>
      <c r="G26" s="28" t="n"/>
      <c r="H26" s="28" t="n"/>
    </row>
    <row r="27" ht="28" customHeight="1">
      <c r="A27" s="29" t="inlineStr">
        <is>
          <t>Interpretación de fechas</t>
        </is>
      </c>
      <c r="B27" s="28" t="n"/>
      <c r="C27" s="28" t="n"/>
      <c r="D27" s="28" t="n"/>
      <c r="E27" s="28" t="n"/>
      <c r="F27" s="28" t="n"/>
      <c r="G27" s="28" t="n"/>
      <c r="H27" s="28" t="n"/>
    </row>
    <row r="28" ht="23" customHeight="1">
      <c r="A28" s="30" t="inlineStr">
        <is>
          <t>• Días restantes: solo se calcula para entregables abiertos.</t>
        </is>
      </c>
      <c r="B28" s="28" t="n"/>
      <c r="C28" s="28" t="n"/>
      <c r="D28" s="28" t="n"/>
      <c r="E28" s="28" t="n"/>
      <c r="F28" s="28" t="n"/>
      <c r="G28" s="28" t="n"/>
      <c r="H28" s="28" t="n"/>
    </row>
    <row r="29" ht="23" customHeight="1">
      <c r="A29" s="30" t="inlineStr">
        <is>
          <t>• Desviación de entrega: valor positivo si se entregó tarde y negativo si se entregó antes.</t>
        </is>
      </c>
      <c r="B29" s="28" t="n"/>
      <c r="C29" s="28" t="n"/>
      <c r="D29" s="28" t="n"/>
      <c r="E29" s="28" t="n"/>
      <c r="F29" s="28" t="n"/>
      <c r="G29" s="28" t="n"/>
      <c r="H29" s="28" t="n"/>
    </row>
    <row r="30" ht="23" customHeight="1">
      <c r="A30" s="30" t="inlineStr">
        <is>
          <t>• Las alertas relativas a vencimientos se recalculan con la fecha del sistema al abrir Excel.</t>
        </is>
      </c>
      <c r="B30" s="28" t="n"/>
      <c r="C30" s="28" t="n"/>
      <c r="D30" s="28" t="n"/>
      <c r="E30" s="28" t="n"/>
      <c r="F30" s="28" t="n"/>
      <c r="G30" s="28" t="n"/>
      <c r="H30" s="28" t="n"/>
    </row>
    <row r="31" ht="23" customHeight="1">
      <c r="A31" s="28" t="n"/>
      <c r="B31" s="28" t="n"/>
      <c r="C31" s="28" t="n"/>
      <c r="D31" s="28" t="n"/>
      <c r="E31" s="28" t="n"/>
      <c r="F31" s="28" t="n"/>
      <c r="G31" s="28" t="n"/>
      <c r="H31" s="28" t="n"/>
    </row>
    <row r="32" ht="23" customHeight="1">
      <c r="A32" s="28" t="n"/>
      <c r="B32" s="28" t="n"/>
      <c r="C32" s="28" t="n"/>
      <c r="D32" s="28" t="n"/>
      <c r="E32" s="28" t="n"/>
      <c r="F32" s="28" t="n"/>
      <c r="G32" s="28" t="n"/>
      <c r="H32" s="28" t="n"/>
    </row>
    <row r="33" ht="28" customHeight="1">
      <c r="A33" s="29" t="inlineStr">
        <is>
          <t>Revisión mínima antes de cerrar el archivo</t>
        </is>
      </c>
      <c r="B33" s="28" t="n"/>
      <c r="C33" s="28" t="n"/>
      <c r="D33" s="28" t="n"/>
      <c r="E33" s="28" t="n"/>
      <c r="F33" s="28" t="n"/>
      <c r="G33" s="28" t="n"/>
      <c r="H33" s="28" t="n"/>
    </row>
    <row r="34" ht="23" customHeight="1">
      <c r="A34" s="30" t="inlineStr">
        <is>
          <t>• No debe haber identificadores duplicados.</t>
        </is>
      </c>
      <c r="B34" s="28" t="n"/>
      <c r="C34" s="28" t="n"/>
      <c r="D34" s="28" t="n"/>
      <c r="E34" s="28" t="n"/>
      <c r="F34" s="28" t="n"/>
      <c r="G34" s="28" t="n"/>
      <c r="H34" s="28" t="n"/>
    </row>
    <row r="35" ht="23" customHeight="1">
      <c r="A35" s="30" t="inlineStr">
        <is>
          <t>• La fecha objetivo no debe ser anterior a la fecha de solicitud.</t>
        </is>
      </c>
      <c r="B35" s="28" t="n"/>
      <c r="C35" s="28" t="n"/>
      <c r="D35" s="28" t="n"/>
      <c r="E35" s="28" t="n"/>
      <c r="F35" s="28" t="n"/>
      <c r="G35" s="28" t="n"/>
      <c r="H35" s="28" t="n"/>
    </row>
    <row r="36" ht="23" customHeight="1">
      <c r="A36" s="30" t="inlineStr">
        <is>
          <t>• Todo entregable marcado como entregado debe tener archivo, fecha de entrega y ubicación.</t>
        </is>
      </c>
      <c r="B36" s="28" t="n"/>
      <c r="C36" s="28" t="n"/>
      <c r="D36" s="28" t="n"/>
      <c r="E36" s="28" t="n"/>
      <c r="F36" s="28" t="n"/>
      <c r="G36" s="28" t="n"/>
      <c r="H36" s="28" t="n"/>
    </row>
    <row r="37" ht="23" customHeight="1">
      <c r="A37" s="30" t="inlineStr">
        <is>
          <t>• Una validación aprobada no debe figurar en un entregable que aún no esté marcado como entregado.</t>
        </is>
      </c>
      <c r="B37" s="28" t="n"/>
      <c r="C37" s="28" t="n"/>
      <c r="D37" s="28" t="n"/>
      <c r="E37" s="28" t="n"/>
      <c r="F37" s="28" t="n"/>
      <c r="G37" s="28" t="n"/>
      <c r="H37" s="28" t="n"/>
    </row>
    <row r="38" ht="23" customHeight="1">
      <c r="A38" s="30" t="inlineStr">
        <is>
          <t>• Los rechazos deben permanecer visibles hasta que se registre y valide una nueva versión.</t>
        </is>
      </c>
      <c r="B38" s="28" t="n"/>
      <c r="C38" s="28" t="n"/>
      <c r="D38" s="28" t="n"/>
      <c r="E38" s="28" t="n"/>
      <c r="F38" s="28" t="n"/>
      <c r="G38" s="28" t="n"/>
      <c r="H38" s="28" t="n"/>
    </row>
    <row r="39" ht="23" customHeight="1">
      <c r="A39" s="28" t="n"/>
      <c r="B39" s="28" t="n"/>
      <c r="C39" s="28" t="n"/>
      <c r="D39" s="28" t="n"/>
      <c r="E39" s="28" t="n"/>
      <c r="F39" s="28" t="n"/>
      <c r="G39" s="28" t="n"/>
      <c r="H39" s="28" t="n"/>
    </row>
    <row r="40" ht="23" customHeight="1">
      <c r="A40" s="28" t="n"/>
      <c r="B40" s="28" t="n"/>
      <c r="C40" s="28" t="n"/>
      <c r="D40" s="28" t="n"/>
      <c r="E40" s="28" t="n"/>
      <c r="F40" s="28" t="n"/>
      <c r="G40" s="28" t="n"/>
      <c r="H40" s="28" t="n"/>
    </row>
    <row r="41" ht="28" customHeight="1">
      <c r="A41" s="29" t="inlineStr">
        <is>
          <t>Nota de uso</t>
        </is>
      </c>
      <c r="B41" s="28" t="n"/>
      <c r="C41" s="28" t="n"/>
      <c r="D41" s="28" t="n"/>
      <c r="E41" s="28" t="n"/>
      <c r="F41" s="28" t="n"/>
      <c r="G41" s="28" t="n"/>
      <c r="H41" s="28" t="n"/>
    </row>
    <row r="42" ht="23" customHeight="1">
      <c r="A42" s="30" t="inlineStr">
        <is>
          <t>La plantilla es una herramienta de control interno. Las especificaciones definitivas deben confirmarse con el equipo o canal receptor correspondiente.</t>
        </is>
      </c>
      <c r="B42" s="28" t="n"/>
      <c r="C42" s="28" t="n"/>
      <c r="D42" s="28" t="n"/>
      <c r="E42" s="28" t="n"/>
      <c r="F42" s="28" t="n"/>
      <c r="G42" s="28" t="n"/>
      <c r="H42" s="28" t="n"/>
    </row>
    <row r="43" ht="23" customHeight="1">
      <c r="A43" s="28" t="n"/>
      <c r="B43" s="28" t="n"/>
      <c r="C43" s="28" t="n"/>
      <c r="D43" s="28" t="n"/>
      <c r="E43" s="28" t="n"/>
      <c r="F43" s="28" t="n"/>
      <c r="G43" s="28" t="n"/>
      <c r="H43" s="28" t="n"/>
    </row>
    <row r="44" ht="23" customHeight="1">
      <c r="A44" s="28" t="n"/>
      <c r="B44" s="28" t="n"/>
      <c r="C44" s="28" t="n"/>
      <c r="D44" s="28" t="n"/>
      <c r="E44" s="28" t="n"/>
      <c r="F44" s="28" t="n"/>
      <c r="G44" s="28" t="n"/>
      <c r="H44" s="28" t="n"/>
    </row>
    <row r="45" ht="23" customHeight="1">
      <c r="A45" s="28" t="n"/>
      <c r="B45" s="28" t="n"/>
      <c r="C45" s="28" t="n"/>
      <c r="D45" s="28" t="n"/>
      <c r="E45" s="28" t="n"/>
      <c r="F45" s="28" t="n"/>
      <c r="G45" s="28" t="n"/>
      <c r="H45" s="28" t="n"/>
    </row>
  </sheetData>
  <mergeCells count="1"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2026-09-08T10:11:09Z</dcterms:created>
  <dcterms:modified xmlns:dcterms="http://purl.org/dc/terms/" xmlns:xsi="http://www.w3.org/2001/XMLSchema-instance" xsi:type="dcterms:W3CDTF">2026-09-08T10:11:10+00:00Z</dcterms:modified>
</cp:coreProperties>
</file>