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Localizaciones" sheetId="2" state="visible" r:id="rId2"/>
    <sheet xmlns:r="http://schemas.openxmlformats.org/officeDocument/2006/relationships" name="Escenas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'Localizaciones'!$A$4:$AG$204</definedName>
    <definedName name="_xlnm._FilterDatabase" localSheetId="2" hidden="1">'Escenas'!$A$4:$X$204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[$€-es-ES]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  <sz val="11"/>
    </font>
    <font>
      <name val="Aptos"/>
      <b val="1"/>
      <color rgb="00332F3E"/>
      <sz val="10"/>
    </font>
    <font>
      <name val="Aptos"/>
      <b val="1"/>
      <color rgb="00FFFFFF"/>
      <sz val="10"/>
    </font>
    <font>
      <name val="Aptos Display"/>
      <b val="1"/>
      <color rgb="0026233F"/>
      <sz val="16"/>
    </font>
  </fonts>
  <fills count="11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E05A47"/>
      </patternFill>
    </fill>
    <fill>
      <patternFill patternType="solid">
        <fgColor rgb="00FFF0C7"/>
      </patternFill>
    </fill>
    <fill>
      <patternFill patternType="solid">
        <fgColor rgb="00ECEAEC"/>
      </patternFill>
    </fill>
    <fill>
      <patternFill patternType="solid">
        <fgColor rgb="00F7F2FA"/>
      </patternFill>
    </fill>
    <fill>
      <patternFill patternType="solid">
        <fgColor rgb="00FFFFFF"/>
      </patternFill>
    </fill>
    <fill>
      <patternFill patternType="solid">
        <fgColor rgb="00B54552"/>
      </patternFill>
    </fill>
    <fill>
      <patternFill patternType="solid">
        <fgColor rgb="00E6A23C"/>
      </patternFill>
    </fill>
    <fill>
      <patternFill patternType="solid">
        <fgColor rgb="0016867A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/>
    </xf>
    <xf numFmtId="0" fontId="3" fillId="0" borderId="0" pivotButton="0" quotePrefix="0" xfId="0"/>
    <xf numFmtId="164" fontId="0" fillId="4" borderId="1" pivotButton="0" quotePrefix="0" xfId="0"/>
    <xf numFmtId="0" fontId="0" fillId="0" borderId="1" pivotButton="0" quotePrefix="0" xfId="0"/>
    <xf numFmtId="9" fontId="0" fillId="4" borderId="1" pivotButton="0" quotePrefix="0" xfId="0"/>
    <xf numFmtId="0" fontId="4" fillId="3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3" fillId="0" borderId="1" pivotButton="0" quotePrefix="0" xfId="0"/>
    <xf numFmtId="9" fontId="0" fillId="5" borderId="1" pivotButton="0" quotePrefix="0" xfId="0"/>
    <xf numFmtId="0" fontId="0" fillId="4" borderId="1" pivotButton="0" quotePrefix="0" xfId="0"/>
    <xf numFmtId="0" fontId="4" fillId="2" borderId="1" pivotButton="0" quotePrefix="0" xfId="0"/>
    <xf numFmtId="0" fontId="0" fillId="6" borderId="1" pivotButton="0" quotePrefix="0" xfId="0"/>
    <xf numFmtId="165" fontId="0" fillId="6" borderId="1" pivotButton="0" quotePrefix="0" xfId="0"/>
    <xf numFmtId="0" fontId="0" fillId="7" borderId="1" pivotButton="0" quotePrefix="0" xfId="0"/>
    <xf numFmtId="165" fontId="0" fillId="7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5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165" fontId="0" fillId="4" borderId="1" pivotButton="0" quotePrefix="0" xfId="0"/>
    <xf numFmtId="0" fontId="0" fillId="4" borderId="1" applyAlignment="1" pivotButton="0" quotePrefix="0" xfId="0">
      <alignment horizontal="left" vertical="top" wrapText="1"/>
    </xf>
    <xf numFmtId="0" fontId="0" fillId="5" borderId="1" pivotButton="0" quotePrefix="0" xfId="0"/>
    <xf numFmtId="165" fontId="0" fillId="5" borderId="1" pivotButton="0" quotePrefix="0" xfId="0"/>
    <xf numFmtId="164" fontId="0" fillId="5" borderId="1" pivotButton="0" quotePrefix="0" xfId="0"/>
    <xf numFmtId="0" fontId="0" fillId="6" borderId="1" applyAlignment="1" pivotButton="0" quotePrefix="0" xfId="0">
      <alignment horizontal="left" vertical="top" wrapText="1"/>
    </xf>
    <xf numFmtId="0" fontId="0" fillId="7" borderId="1" applyAlignment="1" pivotButton="0" quotePrefix="0" xfId="0">
      <alignment horizontal="left" vertical="top" wrapText="1"/>
    </xf>
    <xf numFmtId="0" fontId="3" fillId="4" borderId="1" pivotButton="0" quotePrefix="0" xfId="0"/>
    <xf numFmtId="0" fontId="3" fillId="5" borderId="1" pivotButton="0" quotePrefix="0" xfId="0"/>
    <xf numFmtId="0" fontId="4" fillId="8" borderId="1" pivotButton="0" quotePrefix="0" xfId="0"/>
    <xf numFmtId="0" fontId="3" fillId="9" borderId="1" pivotButton="0" quotePrefix="0" xfId="0"/>
    <xf numFmtId="0" fontId="4" fillId="10" borderId="1" pivotButton="0" quotePrefix="0" xfId="0"/>
    <xf numFmtId="0" fontId="3" fillId="6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164" fontId="0" fillId="4" borderId="1" pivotButton="0" quotePrefix="0" xfId="0"/>
    <xf numFmtId="165" fontId="5" fillId="5" borderId="1" applyAlignment="1" pivotButton="0" quotePrefix="0" xfId="0">
      <alignment horizontal="center" vertical="center"/>
    </xf>
    <xf numFmtId="165" fontId="0" fillId="6" borderId="1" pivotButton="0" quotePrefix="0" xfId="0"/>
    <xf numFmtId="165" fontId="0" fillId="7" borderId="1" pivotButton="0" quotePrefix="0" xfId="0"/>
    <xf numFmtId="165" fontId="0" fillId="4" borderId="1" pivotButton="0" quotePrefix="0" xfId="0"/>
    <xf numFmtId="165" fontId="0" fillId="5" borderId="1" pivotButton="0" quotePrefix="0" xfId="0"/>
    <xf numFmtId="164" fontId="0" fillId="5" borderId="1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867A"/>
        </patternFill>
      </fill>
    </dxf>
    <dxf>
      <font>
        <name val="Aptos"/>
        <b val="1"/>
        <color rgb="00FFFFFF"/>
        <sz val="10"/>
      </font>
      <fill>
        <patternFill patternType="solid">
          <fgColor rgb="00B54552"/>
        </patternFill>
      </fill>
    </dxf>
    <dxf>
      <font>
        <name val="Aptos"/>
        <b val="1"/>
        <color rgb="00FFFFFF"/>
        <sz val="10"/>
      </font>
      <fill>
        <patternFill patternType="solid">
          <fgColor rgb="00E6A23C"/>
        </patternFill>
      </fill>
    </dxf>
    <dxf>
      <fill>
        <patternFill patternType="solid">
          <fgColor rgb="00E6A23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Escenas por estado de planificación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'Resumen'!$A$14:$A$18</f>
            </numRef>
          </cat>
          <val>
            <numRef>
              <f>'Resumen'!$B$14:$B$18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Escenas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de permisos de localización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'Resumen'!F13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'Resumen'!$E$14:$E$19</f>
            </numRef>
          </cat>
          <val>
            <numRef>
              <f>'Resumen'!$F$14:$F$19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Localizaciones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24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Localizaciones" displayName="tblLocalizaciones" ref="A4:AG204" headerRowCount="1">
  <autoFilter ref="A4:AG204"/>
  <tableColumns count="33">
    <tableColumn id="1" name="Código localización"/>
    <tableColumn id="2" name="Nombre de la localización"/>
    <tableColumn id="3" name="Tipo de espacio"/>
    <tableColumn id="4" name="Municipio"/>
    <tableColumn id="5" name="Provincia"/>
    <tableColumn id="6" name="Estado candidatura"/>
    <tableColumn id="7" name="Entidad o contacto"/>
    <tableColumn id="8" name="Medio de contacto"/>
    <tableColumn id="9" name="Disponible desde"/>
    <tableColumn id="10" name="Disponible hasta"/>
    <tableColumn id="11" name="Horario de acceso"/>
    <tableColumn id="12" name="Coste por jornada (€)"/>
    <tableColumn id="13" name="Coste de permisos (€)"/>
    <tableColumn id="14" name="Otros costes fijos (€)"/>
    <tableColumn id="15" name="Estado permiso"/>
    <tableColumn id="16" name="Antelación mínima (días)"/>
    <tableColumn id="17" name="Acceso para vehículos"/>
    <tableColumn id="18" name="Aparcamiento"/>
    <tableColumn id="19" name="Carga y descarga"/>
    <tableColumn id="20" name="Electricidad disponible"/>
    <tableColumn id="21" name="Aseos disponibles"/>
    <tableColumn id="22" name="Valoración de sonido"/>
    <tableColumn id="23" name="Valoración de luz"/>
    <tableColumn id="24" name="Valoración de adecuación"/>
    <tableColumn id="25" name="Valoración de accesibilidad"/>
    <tableColumn id="26" name="Facilidad operativa"/>
    <tableColumn id="27" name="Restricciones principales"/>
    <tableColumn id="28" name="Observaciones de acceso"/>
    <tableColumn id="29" name="Última comprobación"/>
    <tableColumn id="30" name="Puntuación ponderada"/>
    <tableColumn id="31" name="Coste fijo orientativo (€)"/>
    <tableColumn id="32" name="Estado de revisión"/>
    <tableColumn id="33" name="Comprobación de fil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Escenas" displayName="tblEscenas" ref="A4:X204" headerRowCount="1">
  <autoFilter ref="A4:X204"/>
  <tableColumns count="24">
    <tableColumn id="1" name="Código escena"/>
    <tableColumn id="2" name="Proyecto"/>
    <tableColumn id="3" name="Descripción breve"/>
    <tableColumn id="4" name="Tipo de espacio requerido"/>
    <tableColumn id="5" name="Fecha prevista"/>
    <tableColumn id="6" name="Jornadas previstas"/>
    <tableColumn id="7" name="Franja"/>
    <tableColumn id="8" name="Personas previstas"/>
    <tableColumn id="9" name="Vehículos previstos"/>
    <tableColumn id="10" name="Sonido directo"/>
    <tableColumn id="11" name="Electricidad necesaria"/>
    <tableColumn id="12" name="Acceso sin escalones necesario"/>
    <tableColumn id="13" name="Código localización"/>
    <tableColumn id="14" name="Nombre de la localización"/>
    <tableColumn id="15" name="Estado candidatura"/>
    <tableColumn id="16" name="Estado permiso"/>
    <tableColumn id="17" name="Disponible desde"/>
    <tableColumn id="18" name="Disponible hasta"/>
    <tableColumn id="19" name="Disponibilidad en fecha"/>
    <tableColumn id="20" name="Coste estimado (€)"/>
    <tableColumn id="21" name="Estado planificación"/>
    <tableColumn id="22" name="Responsable interno"/>
    <tableColumn id="23" name="Resultado comprobación"/>
    <tableColumn id="24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showGridLines="0" zoomScale="85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31" customWidth="1" min="4" max="4"/>
    <col width="23" customWidth="1" min="5" max="5"/>
    <col width="15" customWidth="1" min="6" max="6"/>
    <col width="29" customWidth="1" min="7" max="7"/>
    <col width="19" customWidth="1" min="8" max="8"/>
    <col width="3" customWidth="1" min="9" max="9"/>
    <col width="37" customWidth="1" min="10" max="10"/>
    <col width="15" customWidth="1" min="11" max="11"/>
  </cols>
  <sheetData>
    <row r="1" ht="30" customHeight="1">
      <c r="A1" s="1" t="inlineStr">
        <is>
          <t>Planificación de localizaciones de rodaje</t>
        </is>
      </c>
    </row>
    <row r="2" ht="22" customHeight="1">
      <c r="A2" s="3" t="inlineStr">
        <is>
          <t>Resumen operativo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inlineStr">
        <is>
          <t>Parámetros de valoración</t>
        </is>
      </c>
      <c r="K2" s="3" t="n"/>
    </row>
    <row r="3">
      <c r="A3" s="4" t="inlineStr">
        <is>
          <t>Fecha de revisión</t>
        </is>
      </c>
      <c r="B3" s="37" t="n">
        <v>46272</v>
      </c>
      <c r="J3" s="6" t="inlineStr">
        <is>
          <t>Peso adecuación</t>
        </is>
      </c>
      <c r="K3" s="7" t="n">
        <v>0.3</v>
      </c>
    </row>
    <row r="4">
      <c r="J4" s="6" t="inlineStr">
        <is>
          <t>Peso sonido</t>
        </is>
      </c>
      <c r="K4" s="7" t="n">
        <v>0.2</v>
      </c>
    </row>
    <row r="5" ht="38" customHeight="1">
      <c r="A5" s="8" t="inlineStr">
        <is>
          <t>Localizaciones registradas</t>
        </is>
      </c>
      <c r="B5" s="9">
        <f>COUNTIF(tblLocalizaciones[Código localización],"&lt;&gt;")</f>
        <v/>
      </c>
      <c r="D5" s="8" t="inlineStr">
        <is>
          <t>Localizaciones preseleccionadas</t>
        </is>
      </c>
      <c r="E5" s="9">
        <f>COUNTIF(tblLocalizaciones[Estado candidatura],"Preseleccionada")</f>
        <v/>
      </c>
      <c r="G5" s="8" t="inlineStr">
        <is>
          <t>Escenas registradas</t>
        </is>
      </c>
      <c r="H5" s="9">
        <f>COUNTIF(tblEscenas[Código escena],"&lt;&gt;")</f>
        <v/>
      </c>
      <c r="J5" s="6" t="inlineStr">
        <is>
          <t>Peso luz</t>
        </is>
      </c>
      <c r="K5" s="7" t="n">
        <v>0.15</v>
      </c>
    </row>
    <row r="6">
      <c r="J6" s="6" t="inlineStr">
        <is>
          <t>Peso accesibilidad</t>
        </is>
      </c>
      <c r="K6" s="7" t="n">
        <v>0.2</v>
      </c>
    </row>
    <row r="7">
      <c r="J7" s="6" t="inlineStr">
        <is>
          <t>Peso facilidad operativa</t>
        </is>
      </c>
      <c r="K7" s="7" t="n">
        <v>0.15</v>
      </c>
    </row>
    <row r="8" ht="38" customHeight="1">
      <c r="A8" s="8" t="inlineStr">
        <is>
          <t>Escenas sin asignar</t>
        </is>
      </c>
      <c r="B8" s="9">
        <f>COUNTIFS(tblEscenas[Código escena],"&lt;&gt;",tblEscenas[Código localización],"")</f>
        <v/>
      </c>
      <c r="D8" s="8" t="inlineStr">
        <is>
          <t>Conflictos o revisiones pendientes</t>
        </is>
      </c>
      <c r="E8" s="9">
        <f>COUNTIF(tblEscenas[Resultado comprobación],"REVISAR")+COUNTIF(tblEscenas[Resultado comprobación],"CONFLICTO")</f>
        <v/>
      </c>
      <c r="G8" s="8" t="inlineStr">
        <is>
          <t>Coste orientativo asignado</t>
        </is>
      </c>
      <c r="H8" s="38">
        <f>SUM(tblEscenas[Coste estimado (€)])</f>
        <v/>
      </c>
      <c r="J8" s="11" t="inlineStr">
        <is>
          <t>Suma de pesos</t>
        </is>
      </c>
      <c r="K8" s="12">
        <f>SUM(K3:K7)</f>
        <v/>
      </c>
    </row>
    <row r="9"/>
    <row r="10">
      <c r="J10" s="6" t="inlineStr">
        <is>
          <t>Antigüedad máxima de revisión (días)</t>
        </is>
      </c>
      <c r="K10" s="13" t="n">
        <v>30</v>
      </c>
    </row>
    <row r="11"/>
    <row r="12"/>
    <row r="13">
      <c r="A13" s="14" t="inlineStr">
        <is>
          <t>Estado</t>
        </is>
      </c>
      <c r="B13" s="14" t="inlineStr">
        <is>
          <t>Número de escenas</t>
        </is>
      </c>
      <c r="C13" s="14" t="inlineStr">
        <is>
          <t>Coste estimado</t>
        </is>
      </c>
      <c r="E13" s="14" t="inlineStr">
        <is>
          <t>Estado de permiso</t>
        </is>
      </c>
      <c r="F13" s="14" t="inlineStr">
        <is>
          <t>Localizaciones</t>
        </is>
      </c>
    </row>
    <row r="14">
      <c r="A14" s="15" t="inlineStr">
        <is>
          <t>Sin asignar</t>
        </is>
      </c>
      <c r="B14" s="15">
        <f>COUNTIF(tblEscenas[Estado planificación],A14)</f>
        <v/>
      </c>
      <c r="C14" s="39">
        <f>SUMIF(tblEscenas[Estado planificación],A14,tblEscenas[Coste estimado (€)])</f>
        <v/>
      </c>
      <c r="E14" s="15" t="inlineStr">
        <is>
          <t>No consultado</t>
        </is>
      </c>
      <c r="F14" s="15">
        <f>COUNTIF(tblLocalizaciones[Estado permiso],E14)</f>
        <v/>
      </c>
    </row>
    <row r="15">
      <c r="A15" s="17" t="inlineStr">
        <is>
          <t>Propuesta</t>
        </is>
      </c>
      <c r="B15" s="17">
        <f>COUNTIF(tblEscenas[Estado planificación],A15)</f>
        <v/>
      </c>
      <c r="C15" s="40">
        <f>SUMIF(tblEscenas[Estado planificación],A15,tblEscenas[Coste estimado (€)])</f>
        <v/>
      </c>
      <c r="E15" s="17" t="inlineStr">
        <is>
          <t>En consulta</t>
        </is>
      </c>
      <c r="F15" s="17">
        <f>COUNTIF(tblLocalizaciones[Estado permiso],E15)</f>
        <v/>
      </c>
    </row>
    <row r="16">
      <c r="A16" s="15" t="inlineStr">
        <is>
          <t>Preseleccionada</t>
        </is>
      </c>
      <c r="B16" s="15">
        <f>COUNTIF(tblEscenas[Estado planificación],A16)</f>
        <v/>
      </c>
      <c r="C16" s="39">
        <f>SUMIF(tblEscenas[Estado planificación],A16,tblEscenas[Coste estimado (€)])</f>
        <v/>
      </c>
      <c r="E16" s="15" t="inlineStr">
        <is>
          <t>Solicitado</t>
        </is>
      </c>
      <c r="F16" s="15">
        <f>COUNTIF(tblLocalizaciones[Estado permiso],E16)</f>
        <v/>
      </c>
    </row>
    <row r="17">
      <c r="A17" s="17" t="inlineStr">
        <is>
          <t>Confirmada</t>
        </is>
      </c>
      <c r="B17" s="17">
        <f>COUNTIF(tblEscenas[Estado planificación],A17)</f>
        <v/>
      </c>
      <c r="C17" s="40">
        <f>SUMIF(tblEscenas[Estado planificación],A17,tblEscenas[Coste estimado (€)])</f>
        <v/>
      </c>
      <c r="E17" s="17" t="inlineStr">
        <is>
          <t>Autorizado</t>
        </is>
      </c>
      <c r="F17" s="17">
        <f>COUNTIF(tblLocalizaciones[Estado permiso],E17)</f>
        <v/>
      </c>
    </row>
    <row r="18">
      <c r="A18" s="15" t="inlineStr">
        <is>
          <t>Descartada</t>
        </is>
      </c>
      <c r="B18" s="15">
        <f>COUNTIF(tblEscenas[Estado planificación],A18)</f>
        <v/>
      </c>
      <c r="C18" s="39">
        <f>SUMIF(tblEscenas[Estado planificación],A18,tblEscenas[Coste estimado (€)])</f>
        <v/>
      </c>
      <c r="E18" s="15" t="inlineStr">
        <is>
          <t>No necesario</t>
        </is>
      </c>
      <c r="F18" s="15">
        <f>COUNTIF(tblLocalizaciones[Estado permiso],E18)</f>
        <v/>
      </c>
    </row>
    <row r="19">
      <c r="E19" s="17" t="inlineStr">
        <is>
          <t>Denegado</t>
        </is>
      </c>
      <c r="F19" s="17">
        <f>COUNTIF(tblLocalizaciones[Estado permiso],E19)</f>
        <v/>
      </c>
    </row>
    <row r="20"/>
    <row r="21">
      <c r="A21" s="19" t="inlineStr">
        <is>
          <t>Revisión recomendada</t>
        </is>
      </c>
      <c r="B21" s="20" t="n"/>
      <c r="C21" s="20" t="n"/>
      <c r="D21" s="20" t="n"/>
      <c r="E21" s="20" t="n"/>
      <c r="F21" s="20" t="n"/>
      <c r="G21" s="20" t="n"/>
      <c r="H21" s="20" t="n"/>
    </row>
    <row r="22" ht="34" customHeight="1">
      <c r="A22" s="21">
        <f>IF(COUNTIF(tblEscenas[Resultado comprobación],"CONFLICTO")&gt;0,"Hay escenas con conflictos de disponibilidad o localización descartada.",IF(COUNTIF(tblEscenas[Resultado comprobación],"REVISAR")&gt;0,"Hay escenas que requieren revisión antes de cerrar la planificación.","No se detectan conflictos en los datos registrados."))</f>
        <v/>
      </c>
    </row>
  </sheetData>
  <mergeCells count="1">
    <mergeCell ref="A1:K1"/>
  </mergeCells>
  <conditionalFormatting sqref="K8">
    <cfRule type="cellIs" priority="1" operator="equal" dxfId="0">
      <formula>1</formula>
    </cfRule>
    <cfRule type="cellIs" priority="2" operator="notEqual" dxfId="1">
      <formula>1</formula>
    </cfRule>
  </conditionalFormatting>
  <conditionalFormatting sqref="A22:H22">
    <cfRule type="expression" priority="3" dxfId="1">
      <formula>ISNUMBER(SEARCH("conflictos",$A22))</formula>
    </cfRule>
    <cfRule type="expression" priority="4" dxfId="2">
      <formula>ISNUMBER(SEARCH("requieren revisión",$A22))</formula>
    </cfRule>
    <cfRule type="expression" priority="5" dxfId="0">
      <formula>ISNUMBER(SEARCH("No se detectan",$A22))</formula>
    </cfRule>
  </conditionalFormatting>
  <dataValidations count="3">
    <dataValidation sqref="B3" showDropDown="0" showInputMessage="1" showErrorMessage="1" allowBlank="0" errorTitle="Dato no válido" error="Introduce un valor que cumpla los criterios indicados." promptTitle="Entrada controlada" prompt="Selecciona o introduce un valor válido." type="date">
      <formula1>DATE(2020,1,1)</formula1>
      <formula2>DATE(2100,12,31)</formula2>
    </dataValidation>
    <dataValidation sqref="K3:K7" showDropDown="0" showInputMessage="1" showErrorMessage="1" allowBlank="0" errorTitle="Dato no válido" error="Introduce un valor que cumpla los criterios indicados." promptTitle="Entrada controlada" prompt="Selecciona o introduce un valor válido." type="decimal">
      <formula1>0</formula1>
      <formula2>1</formula2>
    </dataValidation>
    <dataValidation sqref="K10" showDropDown="0" showInputMessage="1" showErrorMessage="1" allowBlank="0" errorTitle="Dato no válido" error="Introduce un valor que cumpla los criterios indicados." promptTitle="Entrada controlada" prompt="Selecciona o introduce un valor válido." type="whole">
      <formula1>1</formula1>
      <formula2>365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G204"/>
  <sheetViews>
    <sheetView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20" customWidth="1" min="4" max="4"/>
    <col width="16" customWidth="1" min="5" max="5"/>
    <col width="20" customWidth="1" min="6" max="6"/>
    <col width="24" customWidth="1" min="7" max="7"/>
    <col width="27" customWidth="1" min="8" max="8"/>
    <col width="15" customWidth="1" min="9" max="9"/>
    <col width="15" customWidth="1" min="10" max="10"/>
    <col width="19" customWidth="1" min="11" max="11"/>
    <col width="18" customWidth="1" min="12" max="12"/>
    <col width="19" customWidth="1" min="13" max="13"/>
    <col width="19" customWidth="1" min="14" max="14"/>
    <col width="18" customWidth="1" min="15" max="15"/>
    <col width="18" customWidth="1" min="16" max="16"/>
    <col width="19" customWidth="1" min="17" max="17"/>
    <col width="18" customWidth="1" min="18" max="18"/>
    <col width="21" customWidth="1" min="19" max="19"/>
    <col width="20" customWidth="1" min="20" max="20"/>
    <col width="18" customWidth="1" min="21" max="21"/>
    <col width="18" customWidth="1" min="22" max="22"/>
    <col width="17" customWidth="1" min="23" max="23"/>
    <col width="20" customWidth="1" min="24" max="24"/>
    <col width="21" customWidth="1" min="25" max="25"/>
    <col width="18" customWidth="1" min="26" max="26"/>
    <col width="31" customWidth="1" min="27" max="27"/>
    <col width="30" customWidth="1" min="28" max="28"/>
    <col width="17" customWidth="1" min="29" max="29"/>
    <col width="20" customWidth="1" min="30" max="30"/>
    <col width="22" customWidth="1" min="31" max="31"/>
    <col width="19" customWidth="1" min="32" max="32"/>
    <col width="23" customWidth="1" min="33" max="33"/>
  </cols>
  <sheetData>
    <row r="1" ht="30" customHeight="1">
      <c r="A1" s="1" t="inlineStr">
        <is>
          <t>Registro y comparación de localizaciones</t>
        </is>
      </c>
    </row>
    <row r="2" ht="22" customHeight="1">
      <c r="A2" s="3" t="inlineStr">
        <is>
          <t>Datos operativos, disponibilidad, costes y comprobaciones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</row>
    <row r="3"/>
    <row r="4" ht="42" customHeight="1">
      <c r="A4" s="22" t="inlineStr">
        <is>
          <t>Código localización</t>
        </is>
      </c>
      <c r="B4" s="22" t="inlineStr">
        <is>
          <t>Nombre de la localización</t>
        </is>
      </c>
      <c r="C4" s="22" t="inlineStr">
        <is>
          <t>Tipo de espacio</t>
        </is>
      </c>
      <c r="D4" s="22" t="inlineStr">
        <is>
          <t>Municipio</t>
        </is>
      </c>
      <c r="E4" s="22" t="inlineStr">
        <is>
          <t>Provincia</t>
        </is>
      </c>
      <c r="F4" s="22" t="inlineStr">
        <is>
          <t>Estado candidatura</t>
        </is>
      </c>
      <c r="G4" s="22" t="inlineStr">
        <is>
          <t>Entidad o contacto</t>
        </is>
      </c>
      <c r="H4" s="22" t="inlineStr">
        <is>
          <t>Medio de contacto</t>
        </is>
      </c>
      <c r="I4" s="22" t="inlineStr">
        <is>
          <t>Disponible desde</t>
        </is>
      </c>
      <c r="J4" s="22" t="inlineStr">
        <is>
          <t>Disponible hasta</t>
        </is>
      </c>
      <c r="K4" s="22" t="inlineStr">
        <is>
          <t>Horario de acceso</t>
        </is>
      </c>
      <c r="L4" s="22" t="inlineStr">
        <is>
          <t>Coste por jornada (€)</t>
        </is>
      </c>
      <c r="M4" s="22" t="inlineStr">
        <is>
          <t>Coste de permisos (€)</t>
        </is>
      </c>
      <c r="N4" s="22" t="inlineStr">
        <is>
          <t>Otros costes fijos (€)</t>
        </is>
      </c>
      <c r="O4" s="22" t="inlineStr">
        <is>
          <t>Estado permiso</t>
        </is>
      </c>
      <c r="P4" s="22" t="inlineStr">
        <is>
          <t>Antelación mínima (días)</t>
        </is>
      </c>
      <c r="Q4" s="22" t="inlineStr">
        <is>
          <t>Acceso para vehículos</t>
        </is>
      </c>
      <c r="R4" s="22" t="inlineStr">
        <is>
          <t>Aparcamiento</t>
        </is>
      </c>
      <c r="S4" s="22" t="inlineStr">
        <is>
          <t>Carga y descarga</t>
        </is>
      </c>
      <c r="T4" s="22" t="inlineStr">
        <is>
          <t>Electricidad disponible</t>
        </is>
      </c>
      <c r="U4" s="22" t="inlineStr">
        <is>
          <t>Aseos disponibles</t>
        </is>
      </c>
      <c r="V4" s="22" t="inlineStr">
        <is>
          <t>Valoración de sonido</t>
        </is>
      </c>
      <c r="W4" s="22" t="inlineStr">
        <is>
          <t>Valoración de luz</t>
        </is>
      </c>
      <c r="X4" s="22" t="inlineStr">
        <is>
          <t>Valoración de adecuación</t>
        </is>
      </c>
      <c r="Y4" s="22" t="inlineStr">
        <is>
          <t>Valoración de accesibilidad</t>
        </is>
      </c>
      <c r="Z4" s="22" t="inlineStr">
        <is>
          <t>Facilidad operativa</t>
        </is>
      </c>
      <c r="AA4" s="22" t="inlineStr">
        <is>
          <t>Restricciones principales</t>
        </is>
      </c>
      <c r="AB4" s="22" t="inlineStr">
        <is>
          <t>Observaciones de acceso</t>
        </is>
      </c>
      <c r="AC4" s="22" t="inlineStr">
        <is>
          <t>Última comprobación</t>
        </is>
      </c>
      <c r="AD4" s="22" t="inlineStr">
        <is>
          <t>Puntuación ponderada</t>
        </is>
      </c>
      <c r="AE4" s="22" t="inlineStr">
        <is>
          <t>Coste fijo orientativo (€)</t>
        </is>
      </c>
      <c r="AF4" s="22" t="inlineStr">
        <is>
          <t>Estado de revisión</t>
        </is>
      </c>
      <c r="AG4" s="22" t="inlineStr">
        <is>
          <t>Comprobación de fila</t>
        </is>
      </c>
    </row>
    <row r="5">
      <c r="A5" s="13" t="inlineStr">
        <is>
          <t>LOC-001</t>
        </is>
      </c>
      <c r="B5" s="13" t="inlineStr">
        <is>
          <t>Nave Prisma Norte</t>
        </is>
      </c>
      <c r="C5" s="13" t="inlineStr">
        <is>
          <t>Interior</t>
        </is>
      </c>
      <c r="D5" s="13" t="inlineStr">
        <is>
          <t>Madrid</t>
        </is>
      </c>
      <c r="E5" s="13" t="inlineStr">
        <is>
          <t>Madrid</t>
        </is>
      </c>
      <c r="F5" s="13" t="inlineStr">
        <is>
          <t>Preseleccionada</t>
        </is>
      </c>
      <c r="G5" s="13" t="inlineStr">
        <is>
          <t>Gestión Prisma</t>
        </is>
      </c>
      <c r="H5" s="13" t="inlineStr">
        <is>
          <t>prisma@example.com</t>
        </is>
      </c>
      <c r="I5" s="37" t="n">
        <v>46280</v>
      </c>
      <c r="J5" s="37" t="n">
        <v>46356</v>
      </c>
      <c r="K5" s="13" t="inlineStr">
        <is>
          <t>08:00–21:00</t>
        </is>
      </c>
      <c r="L5" s="41" t="n">
        <v>1250</v>
      </c>
      <c r="M5" s="41" t="n">
        <v>180</v>
      </c>
      <c r="N5" s="41" t="n">
        <v>220</v>
      </c>
      <c r="O5" s="13" t="inlineStr">
        <is>
          <t>En consulta</t>
        </is>
      </c>
      <c r="P5" s="13" t="n">
        <v>12</v>
      </c>
      <c r="Q5" s="13" t="inlineStr">
        <is>
          <t>Fácil</t>
        </is>
      </c>
      <c r="R5" s="13" t="inlineStr">
        <is>
          <t>En recinto</t>
        </is>
      </c>
      <c r="S5" s="13" t="inlineStr">
        <is>
          <t>Directa</t>
        </is>
      </c>
      <c r="T5" s="13" t="inlineStr">
        <is>
          <t>Sí</t>
        </is>
      </c>
      <c r="U5" s="13" t="inlineStr">
        <is>
          <t>Sí</t>
        </is>
      </c>
      <c r="V5" s="13" t="n">
        <v>4</v>
      </c>
      <c r="W5" s="13" t="n">
        <v>3</v>
      </c>
      <c r="X5" s="13" t="n">
        <v>5</v>
      </c>
      <c r="Y5" s="13" t="n">
        <v>4</v>
      </c>
      <c r="Z5" s="13" t="n">
        <v>4</v>
      </c>
      <c r="AA5" s="24" t="inlineStr">
        <is>
          <t>Ruido exterior puntual</t>
        </is>
      </c>
      <c r="AB5" s="24" t="inlineStr">
        <is>
          <t>Portón de acceso amplio</t>
        </is>
      </c>
      <c r="AC5" s="37" t="n">
        <v>46262</v>
      </c>
      <c r="AD5" s="25">
        <f>IF($A5="","",IF(COUNT($V5:$Z5)&lt;5,"",ROUND((V5*Resumen!$K$4+W5*Resumen!$K$5+X5*Resumen!$K$3+Y5*Resumen!$K$6+Z5*Resumen!$K$7)*20,0)))</f>
        <v/>
      </c>
      <c r="AE5" s="42">
        <f>IF($A5="","",IF(COUNT($L5:$N5)=0,"",SUM($L5:$N5)))</f>
        <v/>
      </c>
      <c r="AF5" s="25">
        <f>IF($A5="","",IF($AC5="","Sin comprobar",IF($AC5&gt;Resumen!$B$3,"Fecha futura",IF(Resumen!$B$3-$AC5&gt;Resumen!$K$10,"Revisión antigua","Revisada"))))</f>
        <v/>
      </c>
      <c r="AG5" s="21">
        <f>IF($A5="","",IF(COUNTIF($A$5:$A$204,$A5)&gt;1,"Código duplicado",IF(OR($B5="",$C5="",$D5="",$E5="",$F5=""),"Faltan datos básicos",IF(AND($I5&lt;&gt;"",$J5&lt;&gt;"",$J5&lt;$I5),"Fechas incoherentes",IF(AND($O5="Autorizado",$AC5=""),"Revisar autorización","Correcta")))))</f>
        <v/>
      </c>
    </row>
    <row r="6">
      <c r="A6" s="13" t="inlineStr">
        <is>
          <t>LOC-002</t>
        </is>
      </c>
      <c r="B6" s="13" t="inlineStr">
        <is>
          <t>Jardín de los Faroles</t>
        </is>
      </c>
      <c r="C6" s="13" t="inlineStr">
        <is>
          <t>Exterior</t>
        </is>
      </c>
      <c r="D6" s="13" t="inlineStr">
        <is>
          <t>Aranjuez</t>
        </is>
      </c>
      <c r="E6" s="13" t="inlineStr">
        <is>
          <t>Madrid</t>
        </is>
      </c>
      <c r="F6" s="13" t="inlineStr">
        <is>
          <t>Visitada</t>
        </is>
      </c>
      <c r="G6" s="13" t="inlineStr">
        <is>
          <t>Fincas Farol</t>
        </is>
      </c>
      <c r="H6" s="13" t="inlineStr">
        <is>
          <t>faroles@example.com</t>
        </is>
      </c>
      <c r="I6" s="37" t="n">
        <v>46296</v>
      </c>
      <c r="J6" s="37" t="n">
        <v>46315</v>
      </c>
      <c r="K6" s="13" t="inlineStr">
        <is>
          <t>09:00–19:00</t>
        </is>
      </c>
      <c r="L6" s="41" t="n">
        <v>780</v>
      </c>
      <c r="M6" s="41" t="n">
        <v>120</v>
      </c>
      <c r="N6" s="41" t="n">
        <v>90</v>
      </c>
      <c r="O6" s="13" t="inlineStr">
        <is>
          <t>Solicitado</t>
        </is>
      </c>
      <c r="P6" s="13" t="n">
        <v>15</v>
      </c>
      <c r="Q6" s="13" t="inlineStr">
        <is>
          <t>Limitado</t>
        </is>
      </c>
      <c r="R6" s="13" t="inlineStr">
        <is>
          <t>Cercano</t>
        </is>
      </c>
      <c r="S6" s="13" t="inlineStr">
        <is>
          <t>A menos de 50 m</t>
        </is>
      </c>
      <c r="T6" s="13" t="inlineStr">
        <is>
          <t>Limitado</t>
        </is>
      </c>
      <c r="U6" s="13" t="inlineStr">
        <is>
          <t>Sí</t>
        </is>
      </c>
      <c r="V6" s="13" t="n">
        <v>3</v>
      </c>
      <c r="W6" s="13" t="n">
        <v>5</v>
      </c>
      <c r="X6" s="13" t="n">
        <v>4</v>
      </c>
      <c r="Y6" s="13" t="n">
        <v>3</v>
      </c>
      <c r="Z6" s="13" t="n">
        <v>3</v>
      </c>
      <c r="AA6" s="24" t="inlineStr">
        <is>
          <t>Sin acceso nocturno</t>
        </is>
      </c>
      <c r="AB6" s="24" t="inlineStr">
        <is>
          <t>Camino de grava</t>
        </is>
      </c>
      <c r="AC6" s="37" t="n">
        <v>46267</v>
      </c>
      <c r="AD6" s="25">
        <f>IF($A6="","",IF(COUNT($V6:$Z6)&lt;5,"",ROUND((V6*Resumen!$K$4+W6*Resumen!$K$5+X6*Resumen!$K$3+Y6*Resumen!$K$6+Z6*Resumen!$K$7)*20,0)))</f>
        <v/>
      </c>
      <c r="AE6" s="42">
        <f>IF($A6="","",IF(COUNT($L6:$N6)=0,"",SUM($L6:$N6)))</f>
        <v/>
      </c>
      <c r="AF6" s="25">
        <f>IF($A6="","",IF($AC6="","Sin comprobar",IF($AC6&gt;Resumen!$B$3,"Fecha futura",IF(Resumen!$B$3-$AC6&gt;Resumen!$K$10,"Revisión antigua","Revisada"))))</f>
        <v/>
      </c>
      <c r="AG6" s="21">
        <f>IF($A6="","",IF(COUNTIF($A$5:$A$204,$A6)&gt;1,"Código duplicado",IF(OR($B6="",$C6="",$D6="",$E6="",$F6=""),"Faltan datos básicos",IF(AND($I6&lt;&gt;"",$J6&lt;&gt;"",$J6&lt;$I6),"Fechas incoherentes",IF(AND($O6="Autorizado",$AC6=""),"Revisar autorización","Correcta")))))</f>
        <v/>
      </c>
    </row>
    <row r="7">
      <c r="A7" s="13" t="inlineStr">
        <is>
          <t>LOC-003</t>
        </is>
      </c>
      <c r="B7" s="13" t="inlineStr">
        <is>
          <t>Hotel Mirador Violeta</t>
        </is>
      </c>
      <c r="C7" s="13" t="inlineStr">
        <is>
          <t>Mixto</t>
        </is>
      </c>
      <c r="D7" s="13" t="inlineStr">
        <is>
          <t>Toledo</t>
        </is>
      </c>
      <c r="E7" s="13" t="inlineStr">
        <is>
          <t>Toledo</t>
        </is>
      </c>
      <c r="F7" s="13" t="inlineStr">
        <is>
          <t>Contactada</t>
        </is>
      </c>
      <c r="G7" s="13" t="inlineStr">
        <is>
          <t>Recepción Mirador</t>
        </is>
      </c>
      <c r="H7" s="13" t="inlineStr">
        <is>
          <t>mirador@example.com</t>
        </is>
      </c>
      <c r="I7" s="37" t="n">
        <v>46275</v>
      </c>
      <c r="J7" s="37" t="n">
        <v>46387</v>
      </c>
      <c r="K7" s="13" t="inlineStr">
        <is>
          <t>07:00–23:00</t>
        </is>
      </c>
      <c r="L7" s="41" t="n">
        <v>1600</v>
      </c>
      <c r="M7" s="41" t="n">
        <v>0</v>
      </c>
      <c r="N7" s="41" t="n">
        <v>300</v>
      </c>
      <c r="O7" s="13" t="inlineStr">
        <is>
          <t>No necesario</t>
        </is>
      </c>
      <c r="P7" s="13" t="n">
        <v>7</v>
      </c>
      <c r="Q7" s="13" t="inlineStr">
        <is>
          <t>Fácil</t>
        </is>
      </c>
      <c r="R7" s="13" t="inlineStr">
        <is>
          <t>En recinto</t>
        </is>
      </c>
      <c r="S7" s="13" t="inlineStr">
        <is>
          <t>Directa</t>
        </is>
      </c>
      <c r="T7" s="13" t="inlineStr">
        <is>
          <t>Sí</t>
        </is>
      </c>
      <c r="U7" s="13" t="inlineStr">
        <is>
          <t>Sí</t>
        </is>
      </c>
      <c r="V7" s="13" t="n">
        <v>4</v>
      </c>
      <c r="W7" s="13" t="n">
        <v>4</v>
      </c>
      <c r="X7" s="13" t="n">
        <v>5</v>
      </c>
      <c r="Y7" s="13" t="n">
        <v>4</v>
      </c>
      <c r="Z7" s="13" t="n">
        <v>3</v>
      </c>
      <c r="AA7" s="24" t="inlineStr">
        <is>
          <t>Zonas comunes compartidas</t>
        </is>
      </c>
      <c r="AB7" s="24" t="inlineStr">
        <is>
          <t>Ascensor de servicio</t>
        </is>
      </c>
      <c r="AC7" s="37" t="n">
        <v>46270</v>
      </c>
      <c r="AD7" s="25">
        <f>IF($A7="","",IF(COUNT($V7:$Z7)&lt;5,"",ROUND((V7*Resumen!$K$4+W7*Resumen!$K$5+X7*Resumen!$K$3+Y7*Resumen!$K$6+Z7*Resumen!$K$7)*20,0)))</f>
        <v/>
      </c>
      <c r="AE7" s="42">
        <f>IF($A7="","",IF(COUNT($L7:$N7)=0,"",SUM($L7:$N7)))</f>
        <v/>
      </c>
      <c r="AF7" s="25">
        <f>IF($A7="","",IF($AC7="","Sin comprobar",IF($AC7&gt;Resumen!$B$3,"Fecha futura",IF(Resumen!$B$3-$AC7&gt;Resumen!$K$10,"Revisión antigua","Revisada"))))</f>
        <v/>
      </c>
      <c r="AG7" s="21">
        <f>IF($A7="","",IF(COUNTIF($A$5:$A$204,$A7)&gt;1,"Código duplicado",IF(OR($B7="",$C7="",$D7="",$E7="",$F7=""),"Faltan datos básicos",IF(AND($I7&lt;&gt;"",$J7&lt;&gt;"",$J7&lt;$I7),"Fechas incoherentes",IF(AND($O7="Autorizado",$AC7=""),"Revisar autorización","Correcta")))))</f>
        <v/>
      </c>
    </row>
    <row r="8">
      <c r="A8" s="13" t="inlineStr">
        <is>
          <t>LOC-004</t>
        </is>
      </c>
      <c r="B8" s="13" t="inlineStr">
        <is>
          <t>Taller Cobalto</t>
        </is>
      </c>
      <c r="C8" s="13" t="inlineStr">
        <is>
          <t>Interior</t>
        </is>
      </c>
      <c r="D8" s="13" t="inlineStr">
        <is>
          <t>Leganés</t>
        </is>
      </c>
      <c r="E8" s="13" t="inlineStr">
        <is>
          <t>Madrid</t>
        </is>
      </c>
      <c r="F8" s="13" t="inlineStr">
        <is>
          <t>Confirmada</t>
        </is>
      </c>
      <c r="G8" s="13" t="inlineStr">
        <is>
          <t>Coordinación Cobalto</t>
        </is>
      </c>
      <c r="H8" s="13" t="inlineStr">
        <is>
          <t>cobalto@example.com</t>
        </is>
      </c>
      <c r="I8" s="37" t="n">
        <v>46285</v>
      </c>
      <c r="J8" s="37" t="n">
        <v>46371</v>
      </c>
      <c r="K8" s="13" t="inlineStr">
        <is>
          <t>06:00–22:00</t>
        </is>
      </c>
      <c r="L8" s="41" t="n">
        <v>920</v>
      </c>
      <c r="M8" s="41" t="n">
        <v>0</v>
      </c>
      <c r="N8" s="41" t="n">
        <v>150</v>
      </c>
      <c r="O8" s="13" t="inlineStr">
        <is>
          <t>Autorizado</t>
        </is>
      </c>
      <c r="P8" s="13" t="n">
        <v>5</v>
      </c>
      <c r="Q8" s="13" t="inlineStr">
        <is>
          <t>Fácil</t>
        </is>
      </c>
      <c r="R8" s="13" t="inlineStr">
        <is>
          <t>En recinto</t>
        </is>
      </c>
      <c r="S8" s="13" t="inlineStr">
        <is>
          <t>Directa</t>
        </is>
      </c>
      <c r="T8" s="13" t="inlineStr">
        <is>
          <t>Sí</t>
        </is>
      </c>
      <c r="U8" s="13" t="inlineStr">
        <is>
          <t>Sí</t>
        </is>
      </c>
      <c r="V8" s="13" t="n">
        <v>5</v>
      </c>
      <c r="W8" s="13" t="n">
        <v>3</v>
      </c>
      <c r="X8" s="13" t="n">
        <v>4</v>
      </c>
      <c r="Y8" s="13" t="n">
        <v>5</v>
      </c>
      <c r="Z8" s="13" t="n">
        <v>5</v>
      </c>
      <c r="AA8" s="24" t="inlineStr">
        <is>
          <t>Maquinaria inmóvil</t>
        </is>
      </c>
      <c r="AB8" s="24" t="inlineStr">
        <is>
          <t>Acceso a nivel</t>
        </is>
      </c>
      <c r="AC8" s="37" t="n">
        <v>46271</v>
      </c>
      <c r="AD8" s="25">
        <f>IF($A8="","",IF(COUNT($V8:$Z8)&lt;5,"",ROUND((V8*Resumen!$K$4+W8*Resumen!$K$5+X8*Resumen!$K$3+Y8*Resumen!$K$6+Z8*Resumen!$K$7)*20,0)))</f>
        <v/>
      </c>
      <c r="AE8" s="42">
        <f>IF($A8="","",IF(COUNT($L8:$N8)=0,"",SUM($L8:$N8)))</f>
        <v/>
      </c>
      <c r="AF8" s="25">
        <f>IF($A8="","",IF($AC8="","Sin comprobar",IF($AC8&gt;Resumen!$B$3,"Fecha futura",IF(Resumen!$B$3-$AC8&gt;Resumen!$K$10,"Revisión antigua","Revisada"))))</f>
        <v/>
      </c>
      <c r="AG8" s="21">
        <f>IF($A8="","",IF(COUNTIF($A$5:$A$204,$A8)&gt;1,"Código duplicado",IF(OR($B8="",$C8="",$D8="",$E8="",$F8=""),"Faltan datos básicos",IF(AND($I8&lt;&gt;"",$J8&lt;&gt;"",$J8&lt;$I8),"Fechas incoherentes",IF(AND($O8="Autorizado",$AC8=""),"Revisar autorización","Correcta")))))</f>
        <v/>
      </c>
    </row>
    <row r="9">
      <c r="A9" s="13" t="inlineStr">
        <is>
          <t>LOC-005</t>
        </is>
      </c>
      <c r="B9" s="13" t="inlineStr">
        <is>
          <t>Cantera Luna Clara</t>
        </is>
      </c>
      <c r="C9" s="13" t="inlineStr">
        <is>
          <t>Exterior</t>
        </is>
      </c>
      <c r="D9" s="13" t="inlineStr">
        <is>
          <t>Colmenar de Oreja</t>
        </is>
      </c>
      <c r="E9" s="13" t="inlineStr">
        <is>
          <t>Madrid</t>
        </is>
      </c>
      <c r="F9" s="13" t="inlineStr">
        <is>
          <t>Por revisar</t>
        </is>
      </c>
      <c r="G9" s="13" t="inlineStr">
        <is>
          <t>Canteras Luna</t>
        </is>
      </c>
      <c r="H9" s="13" t="inlineStr">
        <is>
          <t>luna@example.com</t>
        </is>
      </c>
      <c r="I9" s="37" t="n">
        <v>46327</v>
      </c>
      <c r="J9" s="37" t="n">
        <v>46356</v>
      </c>
      <c r="K9" s="13" t="inlineStr">
        <is>
          <t>08:00–18:00</t>
        </is>
      </c>
      <c r="L9" s="41" t="n">
        <v>1100</v>
      </c>
      <c r="M9" s="41" t="n">
        <v>250</v>
      </c>
      <c r="N9" s="41" t="n">
        <v>400</v>
      </c>
      <c r="O9" s="13" t="inlineStr">
        <is>
          <t>No consultado</t>
        </is>
      </c>
      <c r="P9" s="13" t="n">
        <v>30</v>
      </c>
      <c r="Q9" s="13" t="inlineStr">
        <is>
          <t>Limitado</t>
        </is>
      </c>
      <c r="R9" s="13" t="inlineStr">
        <is>
          <t>Limitado</t>
        </is>
      </c>
      <c r="S9" s="13" t="inlineStr">
        <is>
          <t>A más de 50 m</t>
        </is>
      </c>
      <c r="T9" s="13" t="inlineStr">
        <is>
          <t>No</t>
        </is>
      </c>
      <c r="U9" s="13" t="inlineStr">
        <is>
          <t>Limitado</t>
        </is>
      </c>
      <c r="V9" s="13" t="n">
        <v>2</v>
      </c>
      <c r="W9" s="13" t="n">
        <v>5</v>
      </c>
      <c r="X9" s="13" t="n">
        <v>5</v>
      </c>
      <c r="Y9" s="13" t="n">
        <v>2</v>
      </c>
      <c r="Z9" s="13" t="n">
        <v>2</v>
      </c>
      <c r="AA9" s="24" t="inlineStr">
        <is>
          <t>Terreno irregular y polvo</t>
        </is>
      </c>
      <c r="AB9" s="24" t="inlineStr">
        <is>
          <t>Vehículos altos recomendados</t>
        </is>
      </c>
      <c r="AC9" s="37" t="n">
        <v>46223</v>
      </c>
      <c r="AD9" s="25">
        <f>IF($A9="","",IF(COUNT($V9:$Z9)&lt;5,"",ROUND((V9*Resumen!$K$4+W9*Resumen!$K$5+X9*Resumen!$K$3+Y9*Resumen!$K$6+Z9*Resumen!$K$7)*20,0)))</f>
        <v/>
      </c>
      <c r="AE9" s="42">
        <f>IF($A9="","",IF(COUNT($L9:$N9)=0,"",SUM($L9:$N9)))</f>
        <v/>
      </c>
      <c r="AF9" s="25">
        <f>IF($A9="","",IF($AC9="","Sin comprobar",IF($AC9&gt;Resumen!$B$3,"Fecha futura",IF(Resumen!$B$3-$AC9&gt;Resumen!$K$10,"Revisión antigua","Revisada"))))</f>
        <v/>
      </c>
      <c r="AG9" s="21">
        <f>IF($A9="","",IF(COUNTIF($A$5:$A$204,$A9)&gt;1,"Código duplicado",IF(OR($B9="",$C9="",$D9="",$E9="",$F9=""),"Faltan datos básicos",IF(AND($I9&lt;&gt;"",$J9&lt;&gt;"",$J9&lt;$I9),"Fechas incoherentes",IF(AND($O9="Autorizado",$AC9=""),"Revisar autorización","Correcta")))))</f>
        <v/>
      </c>
    </row>
    <row r="10">
      <c r="A10" s="13" t="inlineStr">
        <is>
          <t>LOC-006</t>
        </is>
      </c>
      <c r="B10" s="13" t="inlineStr">
        <is>
          <t>Café Estación Ámbar</t>
        </is>
      </c>
      <c r="C10" s="13" t="inlineStr">
        <is>
          <t>Interior</t>
        </is>
      </c>
      <c r="D10" s="13" t="inlineStr">
        <is>
          <t>Alcalá de Henares</t>
        </is>
      </c>
      <c r="E10" s="13" t="inlineStr">
        <is>
          <t>Madrid</t>
        </is>
      </c>
      <c r="F10" s="13" t="inlineStr">
        <is>
          <t>Preseleccionada</t>
        </is>
      </c>
      <c r="G10" s="13" t="inlineStr">
        <is>
          <t>Administración Ámbar</t>
        </is>
      </c>
      <c r="H10" s="13" t="inlineStr">
        <is>
          <t>ambar@example.com</t>
        </is>
      </c>
      <c r="I10" s="37" t="n">
        <v>46300</v>
      </c>
      <c r="J10" s="37" t="n">
        <v>46320</v>
      </c>
      <c r="K10" s="13" t="inlineStr">
        <is>
          <t>15:00–23:00</t>
        </is>
      </c>
      <c r="L10" s="41" t="n">
        <v>650</v>
      </c>
      <c r="M10" s="41" t="n">
        <v>0</v>
      </c>
      <c r="N10" s="41" t="n">
        <v>80</v>
      </c>
      <c r="O10" s="13" t="inlineStr">
        <is>
          <t>No necesario</t>
        </is>
      </c>
      <c r="P10" s="13" t="n">
        <v>3</v>
      </c>
      <c r="Q10" s="13" t="inlineStr">
        <is>
          <t>Limitado</t>
        </is>
      </c>
      <c r="R10" s="13" t="inlineStr">
        <is>
          <t>Cercano</t>
        </is>
      </c>
      <c r="S10" s="13" t="inlineStr">
        <is>
          <t>A menos de 50 m</t>
        </is>
      </c>
      <c r="T10" s="13" t="inlineStr">
        <is>
          <t>Sí</t>
        </is>
      </c>
      <c r="U10" s="13" t="inlineStr">
        <is>
          <t>Sí</t>
        </is>
      </c>
      <c r="V10" s="13" t="n">
        <v>3</v>
      </c>
      <c r="W10" s="13" t="n">
        <v>4</v>
      </c>
      <c r="X10" s="13" t="n">
        <v>4</v>
      </c>
      <c r="Y10" s="13" t="n">
        <v>4</v>
      </c>
      <c r="Z10" s="13" t="n">
        <v>4</v>
      </c>
      <c r="AA10" s="24" t="inlineStr">
        <is>
          <t>Actividad comercial parcial</t>
        </is>
      </c>
      <c r="AB10" s="24" t="inlineStr">
        <is>
          <t>Entrada lateral disponible</t>
        </is>
      </c>
      <c r="AC10" s="37" t="n">
        <v>46269</v>
      </c>
      <c r="AD10" s="25">
        <f>IF($A10="","",IF(COUNT($V10:$Z10)&lt;5,"",ROUND((V10*Resumen!$K$4+W10*Resumen!$K$5+X10*Resumen!$K$3+Y10*Resumen!$K$6+Z10*Resumen!$K$7)*20,0)))</f>
        <v/>
      </c>
      <c r="AE10" s="42">
        <f>IF($A10="","",IF(COUNT($L10:$N10)=0,"",SUM($L10:$N10)))</f>
        <v/>
      </c>
      <c r="AF10" s="25">
        <f>IF($A10="","",IF($AC10="","Sin comprobar",IF($AC10&gt;Resumen!$B$3,"Fecha futura",IF(Resumen!$B$3-$AC10&gt;Resumen!$K$10,"Revisión antigua","Revisada"))))</f>
        <v/>
      </c>
      <c r="AG10" s="21">
        <f>IF($A10="","",IF(COUNTIF($A$5:$A$204,$A10)&gt;1,"Código duplicado",IF(OR($B10="",$C10="",$D10="",$E10="",$F10=""),"Faltan datos básicos",IF(AND($I10&lt;&gt;"",$J10&lt;&gt;"",$J10&lt;$I10),"Fechas incoherentes",IF(AND($O10="Autorizado",$AC10=""),"Revisar autorización","Correcta")))))</f>
        <v/>
      </c>
    </row>
    <row r="11">
      <c r="A11" s="13" t="inlineStr">
        <is>
          <t>LOC-007</t>
        </is>
      </c>
      <c r="B11" s="13" t="inlineStr">
        <is>
          <t>Azotea Horizonte Trece</t>
        </is>
      </c>
      <c r="C11" s="13" t="inlineStr">
        <is>
          <t>Exterior</t>
        </is>
      </c>
      <c r="D11" s="13" t="inlineStr">
        <is>
          <t>Madrid</t>
        </is>
      </c>
      <c r="E11" s="13" t="inlineStr">
        <is>
          <t>Madrid</t>
        </is>
      </c>
      <c r="F11" s="13" t="inlineStr">
        <is>
          <t>Visitada</t>
        </is>
      </c>
      <c r="G11" s="13" t="inlineStr">
        <is>
          <t>Gestión Horizonte</t>
        </is>
      </c>
      <c r="H11" s="13" t="inlineStr">
        <is>
          <t>horizonte@example.com</t>
        </is>
      </c>
      <c r="I11" s="37" t="n">
        <v>46283</v>
      </c>
      <c r="J11" s="37" t="n">
        <v>46305</v>
      </c>
      <c r="K11" s="13" t="inlineStr">
        <is>
          <t>10:00–22:00</t>
        </is>
      </c>
      <c r="L11" s="41" t="n">
        <v>1350</v>
      </c>
      <c r="M11" s="41" t="n">
        <v>210</v>
      </c>
      <c r="N11" s="41" t="n">
        <v>180</v>
      </c>
      <c r="O11" s="13" t="inlineStr">
        <is>
          <t>En consulta</t>
        </is>
      </c>
      <c r="P11" s="13" t="n">
        <v>20</v>
      </c>
      <c r="Q11" s="13" t="inlineStr">
        <is>
          <t>Limitado</t>
        </is>
      </c>
      <c r="R11" s="13" t="inlineStr">
        <is>
          <t>Limitado</t>
        </is>
      </c>
      <c r="S11" s="13" t="inlineStr">
        <is>
          <t>A más de 50 m</t>
        </is>
      </c>
      <c r="T11" s="13" t="inlineStr">
        <is>
          <t>Limitado</t>
        </is>
      </c>
      <c r="U11" s="13" t="inlineStr">
        <is>
          <t>Sí</t>
        </is>
      </c>
      <c r="V11" s="13" t="n">
        <v>2</v>
      </c>
      <c r="W11" s="13" t="n">
        <v>5</v>
      </c>
      <c r="X11" s="13" t="n">
        <v>4</v>
      </c>
      <c r="Y11" s="13" t="n">
        <v>3</v>
      </c>
      <c r="Z11" s="13" t="n">
        <v>3</v>
      </c>
      <c r="AA11" s="24" t="inlineStr">
        <is>
          <t>Viento y límite de carga</t>
        </is>
      </c>
      <c r="AB11" s="24" t="inlineStr">
        <is>
          <t>Montacargas con reserva</t>
        </is>
      </c>
      <c r="AC11" s="37" t="n">
        <v>46235</v>
      </c>
      <c r="AD11" s="25">
        <f>IF($A11="","",IF(COUNT($V11:$Z11)&lt;5,"",ROUND((V11*Resumen!$K$4+W11*Resumen!$K$5+X11*Resumen!$K$3+Y11*Resumen!$K$6+Z11*Resumen!$K$7)*20,0)))</f>
        <v/>
      </c>
      <c r="AE11" s="42">
        <f>IF($A11="","",IF(COUNT($L11:$N11)=0,"",SUM($L11:$N11)))</f>
        <v/>
      </c>
      <c r="AF11" s="25">
        <f>IF($A11="","",IF($AC11="","Sin comprobar",IF($AC11&gt;Resumen!$B$3,"Fecha futura",IF(Resumen!$B$3-$AC11&gt;Resumen!$K$10,"Revisión antigua","Revisada"))))</f>
        <v/>
      </c>
      <c r="AG11" s="21">
        <f>IF($A11="","",IF(COUNTIF($A$5:$A$204,$A11)&gt;1,"Código duplicado",IF(OR($B11="",$C11="",$D11="",$E11="",$F11=""),"Faltan datos básicos",IF(AND($I11&lt;&gt;"",$J11&lt;&gt;"",$J11&lt;$I11),"Fechas incoherentes",IF(AND($O11="Autorizado",$AC11=""),"Revisar autorización","Correcta")))))</f>
        <v/>
      </c>
    </row>
    <row r="12">
      <c r="A12" s="13" t="inlineStr">
        <is>
          <t>LOC-008</t>
        </is>
      </c>
      <c r="B12" s="13" t="inlineStr">
        <is>
          <t>Casa Patio Nébula</t>
        </is>
      </c>
      <c r="C12" s="13" t="inlineStr">
        <is>
          <t>Mixto</t>
        </is>
      </c>
      <c r="D12" s="13" t="inlineStr">
        <is>
          <t>Chinchón</t>
        </is>
      </c>
      <c r="E12" s="13" t="inlineStr">
        <is>
          <t>Madrid</t>
        </is>
      </c>
      <c r="F12" s="13" t="inlineStr">
        <is>
          <t>Preseleccionada</t>
        </is>
      </c>
      <c r="G12" s="13" t="inlineStr">
        <is>
          <t>Casa Nébula</t>
        </is>
      </c>
      <c r="H12" s="13" t="inlineStr">
        <is>
          <t>nebula@example.com</t>
        </is>
      </c>
      <c r="I12" s="37" t="n">
        <v>46296</v>
      </c>
      <c r="J12" s="37" t="n">
        <v>46387</v>
      </c>
      <c r="K12" s="13" t="inlineStr">
        <is>
          <t>08:00–20:00</t>
        </is>
      </c>
      <c r="L12" s="41" t="n">
        <v>1050</v>
      </c>
      <c r="M12" s="41" t="n">
        <v>0</v>
      </c>
      <c r="N12" s="41" t="n">
        <v>120</v>
      </c>
      <c r="O12" s="13" t="inlineStr">
        <is>
          <t>No necesario</t>
        </is>
      </c>
      <c r="P12" s="13" t="n">
        <v>5</v>
      </c>
      <c r="Q12" s="13" t="inlineStr">
        <is>
          <t>Limitado</t>
        </is>
      </c>
      <c r="R12" s="13" t="inlineStr">
        <is>
          <t>Cercano</t>
        </is>
      </c>
      <c r="S12" s="13" t="inlineStr">
        <is>
          <t>A menos de 50 m</t>
        </is>
      </c>
      <c r="T12" s="13" t="inlineStr">
        <is>
          <t>Sí</t>
        </is>
      </c>
      <c r="U12" s="13" t="inlineStr">
        <is>
          <t>Sí</t>
        </is>
      </c>
      <c r="V12" s="13" t="n">
        <v>4</v>
      </c>
      <c r="W12" s="13" t="n">
        <v>5</v>
      </c>
      <c r="X12" s="13" t="n">
        <v>5</v>
      </c>
      <c r="Y12" s="13" t="n">
        <v>3</v>
      </c>
      <c r="Z12" s="13" t="n">
        <v>4</v>
      </c>
      <c r="AA12" s="24" t="inlineStr">
        <is>
          <t>Protección de pavimentos</t>
        </is>
      </c>
      <c r="AB12" s="24" t="inlineStr">
        <is>
          <t>Dos escalones en entrada principal</t>
        </is>
      </c>
      <c r="AC12" s="37" t="n">
        <v>46266</v>
      </c>
      <c r="AD12" s="25">
        <f>IF($A12="","",IF(COUNT($V12:$Z12)&lt;5,"",ROUND((V12*Resumen!$K$4+W12*Resumen!$K$5+X12*Resumen!$K$3+Y12*Resumen!$K$6+Z12*Resumen!$K$7)*20,0)))</f>
        <v/>
      </c>
      <c r="AE12" s="42">
        <f>IF($A12="","",IF(COUNT($L12:$N12)=0,"",SUM($L12:$N12)))</f>
        <v/>
      </c>
      <c r="AF12" s="25">
        <f>IF($A12="","",IF($AC12="","Sin comprobar",IF($AC12&gt;Resumen!$B$3,"Fecha futura",IF(Resumen!$B$3-$AC12&gt;Resumen!$K$10,"Revisión antigua","Revisada"))))</f>
        <v/>
      </c>
      <c r="AG12" s="21">
        <f>IF($A12="","",IF(COUNTIF($A$5:$A$204,$A12)&gt;1,"Código duplicado",IF(OR($B12="",$C12="",$D12="",$E12="",$F12=""),"Faltan datos básicos",IF(AND($I12&lt;&gt;"",$J12&lt;&gt;"",$J12&lt;$I12),"Fechas incoherentes",IF(AND($O12="Autorizado",$AC12=""),"Revisar autorización","Correcta")))))</f>
        <v/>
      </c>
    </row>
    <row r="13">
      <c r="A13" s="13" t="inlineStr">
        <is>
          <t>LOC-009</t>
        </is>
      </c>
      <c r="B13" s="13" t="inlineStr">
        <is>
          <t>Polideportivo Ficción Sur</t>
        </is>
      </c>
      <c r="C13" s="13" t="inlineStr">
        <is>
          <t>Interior</t>
        </is>
      </c>
      <c r="D13" s="13" t="inlineStr">
        <is>
          <t>Getafe</t>
        </is>
      </c>
      <c r="E13" s="13" t="inlineStr">
        <is>
          <t>Madrid</t>
        </is>
      </c>
      <c r="F13" s="13" t="inlineStr">
        <is>
          <t>Contactada</t>
        </is>
      </c>
      <c r="G13" s="13" t="inlineStr">
        <is>
          <t>Coordinación Ficción Sur</t>
        </is>
      </c>
      <c r="H13" s="13" t="inlineStr">
        <is>
          <t>ficcionsur@example.com</t>
        </is>
      </c>
      <c r="I13" s="37" t="n">
        <v>46307</v>
      </c>
      <c r="J13" s="37" t="n">
        <v>46313</v>
      </c>
      <c r="K13" s="13" t="inlineStr">
        <is>
          <t>07:00–21:00</t>
        </is>
      </c>
      <c r="L13" s="41" t="n">
        <v>890</v>
      </c>
      <c r="M13" s="41" t="n">
        <v>95</v>
      </c>
      <c r="N13" s="41" t="n">
        <v>140</v>
      </c>
      <c r="O13" s="13" t="inlineStr">
        <is>
          <t>Solicitado</t>
        </is>
      </c>
      <c r="P13" s="13" t="n">
        <v>10</v>
      </c>
      <c r="Q13" s="13" t="inlineStr">
        <is>
          <t>Fácil</t>
        </is>
      </c>
      <c r="R13" s="13" t="inlineStr">
        <is>
          <t>En recinto</t>
        </is>
      </c>
      <c r="S13" s="13" t="inlineStr">
        <is>
          <t>Directa</t>
        </is>
      </c>
      <c r="T13" s="13" t="inlineStr">
        <is>
          <t>Sí</t>
        </is>
      </c>
      <c r="U13" s="13" t="inlineStr">
        <is>
          <t>Sí</t>
        </is>
      </c>
      <c r="V13" s="13" t="n">
        <v>3</v>
      </c>
      <c r="W13" s="13" t="n">
        <v>4</v>
      </c>
      <c r="X13" s="13" t="n">
        <v>3</v>
      </c>
      <c r="Y13" s="13" t="n">
        <v>5</v>
      </c>
      <c r="Z13" s="13" t="n">
        <v>4</v>
      </c>
      <c r="AA13" s="24" t="inlineStr">
        <is>
          <t>Compatibilidad con entrenamientos</t>
        </is>
      </c>
      <c r="AB13" s="24" t="inlineStr">
        <is>
          <t>Acceso sin escalones</t>
        </is>
      </c>
      <c r="AC13" s="37" t="n">
        <v>46268</v>
      </c>
      <c r="AD13" s="25">
        <f>IF($A13="","",IF(COUNT($V13:$Z13)&lt;5,"",ROUND((V13*Resumen!$K$4+W13*Resumen!$K$5+X13*Resumen!$K$3+Y13*Resumen!$K$6+Z13*Resumen!$K$7)*20,0)))</f>
        <v/>
      </c>
      <c r="AE13" s="42">
        <f>IF($A13="","",IF(COUNT($L13:$N13)=0,"",SUM($L13:$N13)))</f>
        <v/>
      </c>
      <c r="AF13" s="25">
        <f>IF($A13="","",IF($AC13="","Sin comprobar",IF($AC13&gt;Resumen!$B$3,"Fecha futura",IF(Resumen!$B$3-$AC13&gt;Resumen!$K$10,"Revisión antigua","Revisada"))))</f>
        <v/>
      </c>
      <c r="AG13" s="21">
        <f>IF($A13="","",IF(COUNTIF($A$5:$A$204,$A13)&gt;1,"Código duplicado",IF(OR($B13="",$C13="",$D13="",$E13="",$F13=""),"Faltan datos básicos",IF(AND($I13&lt;&gt;"",$J13&lt;&gt;"",$J13&lt;$I13),"Fechas incoherentes",IF(AND($O13="Autorizado",$AC13=""),"Revisar autorización","Correcta")))))</f>
        <v/>
      </c>
    </row>
    <row r="14">
      <c r="A14" s="13" t="inlineStr">
        <is>
          <t>LOC-010</t>
        </is>
      </c>
      <c r="B14" s="13" t="inlineStr">
        <is>
          <t>Camino del Roble Azul</t>
        </is>
      </c>
      <c r="C14" s="13" t="inlineStr">
        <is>
          <t>Espacio natural</t>
        </is>
      </c>
      <c r="D14" s="13" t="inlineStr">
        <is>
          <t>Cercedilla</t>
        </is>
      </c>
      <c r="E14" s="13" t="inlineStr">
        <is>
          <t>Madrid</t>
        </is>
      </c>
      <c r="F14" s="13" t="inlineStr">
        <is>
          <t>Descartada</t>
        </is>
      </c>
      <c r="G14" s="13" t="inlineStr">
        <is>
          <t>Gestión Roble Azul</t>
        </is>
      </c>
      <c r="H14" s="13" t="inlineStr">
        <is>
          <t>robleazul@example.com</t>
        </is>
      </c>
      <c r="I14" s="37" t="n">
        <v>46266</v>
      </c>
      <c r="J14" s="37" t="n">
        <v>46295</v>
      </c>
      <c r="K14" s="13" t="inlineStr">
        <is>
          <t>08:00–17:00</t>
        </is>
      </c>
      <c r="L14" s="41" t="n">
        <v>500</v>
      </c>
      <c r="M14" s="41" t="n">
        <v>175</v>
      </c>
      <c r="N14" s="41" t="n">
        <v>250</v>
      </c>
      <c r="O14" s="13" t="inlineStr">
        <is>
          <t>Denegado</t>
        </is>
      </c>
      <c r="P14" s="13" t="n">
        <v>25</v>
      </c>
      <c r="Q14" s="13" t="inlineStr">
        <is>
          <t>No disponible</t>
        </is>
      </c>
      <c r="R14" s="13" t="inlineStr">
        <is>
          <t>No disponible</t>
        </is>
      </c>
      <c r="S14" s="13" t="inlineStr">
        <is>
          <t>A más de 50 m</t>
        </is>
      </c>
      <c r="T14" s="13" t="inlineStr">
        <is>
          <t>No</t>
        </is>
      </c>
      <c r="U14" s="13" t="inlineStr">
        <is>
          <t>No</t>
        </is>
      </c>
      <c r="V14" s="13" t="n">
        <v>2</v>
      </c>
      <c r="W14" s="13" t="n">
        <v>5</v>
      </c>
      <c r="X14" s="13" t="n">
        <v>4</v>
      </c>
      <c r="Y14" s="13" t="n">
        <v>1</v>
      </c>
      <c r="Z14" s="13" t="n">
        <v>2</v>
      </c>
      <c r="AA14" s="24" t="inlineStr">
        <is>
          <t>Acceso restringido por conservación</t>
        </is>
      </c>
      <c r="AB14" s="24" t="inlineStr">
        <is>
          <t>Solo acceso peatonal</t>
        </is>
      </c>
      <c r="AC14" s="37" t="n">
        <v>46249</v>
      </c>
      <c r="AD14" s="25">
        <f>IF($A14="","",IF(COUNT($V14:$Z14)&lt;5,"",ROUND((V14*Resumen!$K$4+W14*Resumen!$K$5+X14*Resumen!$K$3+Y14*Resumen!$K$6+Z14*Resumen!$K$7)*20,0)))</f>
        <v/>
      </c>
      <c r="AE14" s="42">
        <f>IF($A14="","",IF(COUNT($L14:$N14)=0,"",SUM($L14:$N14)))</f>
        <v/>
      </c>
      <c r="AF14" s="25">
        <f>IF($A14="","",IF($AC14="","Sin comprobar",IF($AC14&gt;Resumen!$B$3,"Fecha futura",IF(Resumen!$B$3-$AC14&gt;Resumen!$K$10,"Revisión antigua","Revisada"))))</f>
        <v/>
      </c>
      <c r="AG14" s="21">
        <f>IF($A14="","",IF(COUNTIF($A$5:$A$204,$A14)&gt;1,"Código duplicado",IF(OR($B14="",$C14="",$D14="",$E14="",$F14=""),"Faltan datos básicos",IF(AND($I14&lt;&gt;"",$J14&lt;&gt;"",$J14&lt;$I14),"Fechas incoherentes",IF(AND($O14="Autorizado",$AC14=""),"Revisar autorización","Correcta")))))</f>
        <v/>
      </c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37" t="n"/>
      <c r="J15" s="37" t="n"/>
      <c r="K15" s="13" t="n"/>
      <c r="L15" s="41" t="n"/>
      <c r="M15" s="41" t="n"/>
      <c r="N15" s="41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24" t="n"/>
      <c r="AB15" s="24" t="n"/>
      <c r="AC15" s="37" t="n"/>
      <c r="AD15" s="25">
        <f>IF($A15="","",IF(COUNT($V15:$Z15)&lt;5,"",ROUND((V15*Resumen!$K$4+W15*Resumen!$K$5+X15*Resumen!$K$3+Y15*Resumen!$K$6+Z15*Resumen!$K$7)*20,0)))</f>
        <v/>
      </c>
      <c r="AE15" s="42">
        <f>IF($A15="","",IF(COUNT($L15:$N15)=0,"",SUM($L15:$N15)))</f>
        <v/>
      </c>
      <c r="AF15" s="25">
        <f>IF($A15="","",IF($AC15="","Sin comprobar",IF($AC15&gt;Resumen!$B$3,"Fecha futura",IF(Resumen!$B$3-$AC15&gt;Resumen!$K$10,"Revisión antigua","Revisada"))))</f>
        <v/>
      </c>
      <c r="AG15" s="21">
        <f>IF($A15="","",IF(COUNTIF($A$5:$A$204,$A15)&gt;1,"Código duplicado",IF(OR($B15="",$C15="",$D15="",$E15="",$F15=""),"Faltan datos básicos",IF(AND($I15&lt;&gt;"",$J15&lt;&gt;"",$J15&lt;$I15),"Fechas incoherentes",IF(AND($O15="Autorizado",$AC15=""),"Revisar autorización","Correcta")))))</f>
        <v/>
      </c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37" t="n"/>
      <c r="J16" s="37" t="n"/>
      <c r="K16" s="13" t="n"/>
      <c r="L16" s="41" t="n"/>
      <c r="M16" s="41" t="n"/>
      <c r="N16" s="41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24" t="n"/>
      <c r="AB16" s="24" t="n"/>
      <c r="AC16" s="37" t="n"/>
      <c r="AD16" s="25">
        <f>IF($A16="","",IF(COUNT($V16:$Z16)&lt;5,"",ROUND((V16*Resumen!$K$4+W16*Resumen!$K$5+X16*Resumen!$K$3+Y16*Resumen!$K$6+Z16*Resumen!$K$7)*20,0)))</f>
        <v/>
      </c>
      <c r="AE16" s="42">
        <f>IF($A16="","",IF(COUNT($L16:$N16)=0,"",SUM($L16:$N16)))</f>
        <v/>
      </c>
      <c r="AF16" s="25">
        <f>IF($A16="","",IF($AC16="","Sin comprobar",IF($AC16&gt;Resumen!$B$3,"Fecha futura",IF(Resumen!$B$3-$AC16&gt;Resumen!$K$10,"Revisión antigua","Revisada"))))</f>
        <v/>
      </c>
      <c r="AG16" s="21">
        <f>IF($A16="","",IF(COUNTIF($A$5:$A$204,$A16)&gt;1,"Código duplicado",IF(OR($B16="",$C16="",$D16="",$E16="",$F16=""),"Faltan datos básicos",IF(AND($I16&lt;&gt;"",$J16&lt;&gt;"",$J16&lt;$I16),"Fechas incoherentes",IF(AND($O16="Autorizado",$AC16=""),"Revisar autorización","Correcta")))))</f>
        <v/>
      </c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37" t="n"/>
      <c r="J17" s="37" t="n"/>
      <c r="K17" s="13" t="n"/>
      <c r="L17" s="41" t="n"/>
      <c r="M17" s="41" t="n"/>
      <c r="N17" s="41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  <c r="AA17" s="24" t="n"/>
      <c r="AB17" s="24" t="n"/>
      <c r="AC17" s="37" t="n"/>
      <c r="AD17" s="25">
        <f>IF($A17="","",IF(COUNT($V17:$Z17)&lt;5,"",ROUND((V17*Resumen!$K$4+W17*Resumen!$K$5+X17*Resumen!$K$3+Y17*Resumen!$K$6+Z17*Resumen!$K$7)*20,0)))</f>
        <v/>
      </c>
      <c r="AE17" s="42">
        <f>IF($A17="","",IF(COUNT($L17:$N17)=0,"",SUM($L17:$N17)))</f>
        <v/>
      </c>
      <c r="AF17" s="25">
        <f>IF($A17="","",IF($AC17="","Sin comprobar",IF($AC17&gt;Resumen!$B$3,"Fecha futura",IF(Resumen!$B$3-$AC17&gt;Resumen!$K$10,"Revisión antigua","Revisada"))))</f>
        <v/>
      </c>
      <c r="AG17" s="21">
        <f>IF($A17="","",IF(COUNTIF($A$5:$A$204,$A17)&gt;1,"Código duplicado",IF(OR($B17="",$C17="",$D17="",$E17="",$F17=""),"Faltan datos básicos",IF(AND($I17&lt;&gt;"",$J17&lt;&gt;"",$J17&lt;$I17),"Fechas incoherentes",IF(AND($O17="Autorizado",$AC17=""),"Revisar autorización","Correcta")))))</f>
        <v/>
      </c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37" t="n"/>
      <c r="J18" s="37" t="n"/>
      <c r="K18" s="13" t="n"/>
      <c r="L18" s="41" t="n"/>
      <c r="M18" s="41" t="n"/>
      <c r="N18" s="41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24" t="n"/>
      <c r="AB18" s="24" t="n"/>
      <c r="AC18" s="37" t="n"/>
      <c r="AD18" s="25">
        <f>IF($A18="","",IF(COUNT($V18:$Z18)&lt;5,"",ROUND((V18*Resumen!$K$4+W18*Resumen!$K$5+X18*Resumen!$K$3+Y18*Resumen!$K$6+Z18*Resumen!$K$7)*20,0)))</f>
        <v/>
      </c>
      <c r="AE18" s="42">
        <f>IF($A18="","",IF(COUNT($L18:$N18)=0,"",SUM($L18:$N18)))</f>
        <v/>
      </c>
      <c r="AF18" s="25">
        <f>IF($A18="","",IF($AC18="","Sin comprobar",IF($AC18&gt;Resumen!$B$3,"Fecha futura",IF(Resumen!$B$3-$AC18&gt;Resumen!$K$10,"Revisión antigua","Revisada"))))</f>
        <v/>
      </c>
      <c r="AG18" s="21">
        <f>IF($A18="","",IF(COUNTIF($A$5:$A$204,$A18)&gt;1,"Código duplicado",IF(OR($B18="",$C18="",$D18="",$E18="",$F18=""),"Faltan datos básicos",IF(AND($I18&lt;&gt;"",$J18&lt;&gt;"",$J18&lt;$I18),"Fechas incoherentes",IF(AND($O18="Autorizado",$AC18=""),"Revisar autorización","Correcta")))))</f>
        <v/>
      </c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37" t="n"/>
      <c r="J19" s="37" t="n"/>
      <c r="K19" s="13" t="n"/>
      <c r="L19" s="41" t="n"/>
      <c r="M19" s="41" t="n"/>
      <c r="N19" s="41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  <c r="AA19" s="24" t="n"/>
      <c r="AB19" s="24" t="n"/>
      <c r="AC19" s="37" t="n"/>
      <c r="AD19" s="25">
        <f>IF($A19="","",IF(COUNT($V19:$Z19)&lt;5,"",ROUND((V19*Resumen!$K$4+W19*Resumen!$K$5+X19*Resumen!$K$3+Y19*Resumen!$K$6+Z19*Resumen!$K$7)*20,0)))</f>
        <v/>
      </c>
      <c r="AE19" s="42">
        <f>IF($A19="","",IF(COUNT($L19:$N19)=0,"",SUM($L19:$N19)))</f>
        <v/>
      </c>
      <c r="AF19" s="25">
        <f>IF($A19="","",IF($AC19="","Sin comprobar",IF($AC19&gt;Resumen!$B$3,"Fecha futura",IF(Resumen!$B$3-$AC19&gt;Resumen!$K$10,"Revisión antigua","Revisada"))))</f>
        <v/>
      </c>
      <c r="AG19" s="21">
        <f>IF($A19="","",IF(COUNTIF($A$5:$A$204,$A19)&gt;1,"Código duplicado",IF(OR($B19="",$C19="",$D19="",$E19="",$F19=""),"Faltan datos básicos",IF(AND($I19&lt;&gt;"",$J19&lt;&gt;"",$J19&lt;$I19),"Fechas incoherentes",IF(AND($O19="Autorizado",$AC19=""),"Revisar autorización","Correcta")))))</f>
        <v/>
      </c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37" t="n"/>
      <c r="J20" s="37" t="n"/>
      <c r="K20" s="13" t="n"/>
      <c r="L20" s="41" t="n"/>
      <c r="M20" s="41" t="n"/>
      <c r="N20" s="41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24" t="n"/>
      <c r="AB20" s="24" t="n"/>
      <c r="AC20" s="37" t="n"/>
      <c r="AD20" s="25">
        <f>IF($A20="","",IF(COUNT($V20:$Z20)&lt;5,"",ROUND((V20*Resumen!$K$4+W20*Resumen!$K$5+X20*Resumen!$K$3+Y20*Resumen!$K$6+Z20*Resumen!$K$7)*20,0)))</f>
        <v/>
      </c>
      <c r="AE20" s="42">
        <f>IF($A20="","",IF(COUNT($L20:$N20)=0,"",SUM($L20:$N20)))</f>
        <v/>
      </c>
      <c r="AF20" s="25">
        <f>IF($A20="","",IF($AC20="","Sin comprobar",IF($AC20&gt;Resumen!$B$3,"Fecha futura",IF(Resumen!$B$3-$AC20&gt;Resumen!$K$10,"Revisión antigua","Revisada"))))</f>
        <v/>
      </c>
      <c r="AG20" s="21">
        <f>IF($A20="","",IF(COUNTIF($A$5:$A$204,$A20)&gt;1,"Código duplicado",IF(OR($B20="",$C20="",$D20="",$E20="",$F20=""),"Faltan datos básicos",IF(AND($I20&lt;&gt;"",$J20&lt;&gt;"",$J20&lt;$I20),"Fechas incoherentes",IF(AND($O20="Autorizado",$AC20=""),"Revisar autorización","Correcta")))))</f>
        <v/>
      </c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37" t="n"/>
      <c r="J21" s="37" t="n"/>
      <c r="K21" s="13" t="n"/>
      <c r="L21" s="41" t="n"/>
      <c r="M21" s="41" t="n"/>
      <c r="N21" s="41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  <c r="AA21" s="24" t="n"/>
      <c r="AB21" s="24" t="n"/>
      <c r="AC21" s="37" t="n"/>
      <c r="AD21" s="25">
        <f>IF($A21="","",IF(COUNT($V21:$Z21)&lt;5,"",ROUND((V21*Resumen!$K$4+W21*Resumen!$K$5+X21*Resumen!$K$3+Y21*Resumen!$K$6+Z21*Resumen!$K$7)*20,0)))</f>
        <v/>
      </c>
      <c r="AE21" s="42">
        <f>IF($A21="","",IF(COUNT($L21:$N21)=0,"",SUM($L21:$N21)))</f>
        <v/>
      </c>
      <c r="AF21" s="25">
        <f>IF($A21="","",IF($AC21="","Sin comprobar",IF($AC21&gt;Resumen!$B$3,"Fecha futura",IF(Resumen!$B$3-$AC21&gt;Resumen!$K$10,"Revisión antigua","Revisada"))))</f>
        <v/>
      </c>
      <c r="AG21" s="21">
        <f>IF($A21="","",IF(COUNTIF($A$5:$A$204,$A21)&gt;1,"Código duplicado",IF(OR($B21="",$C21="",$D21="",$E21="",$F21=""),"Faltan datos básicos",IF(AND($I21&lt;&gt;"",$J21&lt;&gt;"",$J21&lt;$I21),"Fechas incoherentes",IF(AND($O21="Autorizado",$AC21=""),"Revisar autorización","Correcta")))))</f>
        <v/>
      </c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37" t="n"/>
      <c r="J22" s="37" t="n"/>
      <c r="K22" s="13" t="n"/>
      <c r="L22" s="41" t="n"/>
      <c r="M22" s="41" t="n"/>
      <c r="N22" s="41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24" t="n"/>
      <c r="AB22" s="24" t="n"/>
      <c r="AC22" s="37" t="n"/>
      <c r="AD22" s="25">
        <f>IF($A22="","",IF(COUNT($V22:$Z22)&lt;5,"",ROUND((V22*Resumen!$K$4+W22*Resumen!$K$5+X22*Resumen!$K$3+Y22*Resumen!$K$6+Z22*Resumen!$K$7)*20,0)))</f>
        <v/>
      </c>
      <c r="AE22" s="42">
        <f>IF($A22="","",IF(COUNT($L22:$N22)=0,"",SUM($L22:$N22)))</f>
        <v/>
      </c>
      <c r="AF22" s="25">
        <f>IF($A22="","",IF($AC22="","Sin comprobar",IF($AC22&gt;Resumen!$B$3,"Fecha futura",IF(Resumen!$B$3-$AC22&gt;Resumen!$K$10,"Revisión antigua","Revisada"))))</f>
        <v/>
      </c>
      <c r="AG22" s="21">
        <f>IF($A22="","",IF(COUNTIF($A$5:$A$204,$A22)&gt;1,"Código duplicado",IF(OR($B22="",$C22="",$D22="",$E22="",$F22=""),"Faltan datos básicos",IF(AND($I22&lt;&gt;"",$J22&lt;&gt;"",$J22&lt;$I22),"Fechas incoherentes",IF(AND($O22="Autorizado",$AC22=""),"Revisar autorización","Correcta")))))</f>
        <v/>
      </c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37" t="n"/>
      <c r="J23" s="37" t="n"/>
      <c r="K23" s="13" t="n"/>
      <c r="L23" s="41" t="n"/>
      <c r="M23" s="41" t="n"/>
      <c r="N23" s="41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  <c r="AA23" s="24" t="n"/>
      <c r="AB23" s="24" t="n"/>
      <c r="AC23" s="37" t="n"/>
      <c r="AD23" s="25">
        <f>IF($A23="","",IF(COUNT($V23:$Z23)&lt;5,"",ROUND((V23*Resumen!$K$4+W23*Resumen!$K$5+X23*Resumen!$K$3+Y23*Resumen!$K$6+Z23*Resumen!$K$7)*20,0)))</f>
        <v/>
      </c>
      <c r="AE23" s="42">
        <f>IF($A23="","",IF(COUNT($L23:$N23)=0,"",SUM($L23:$N23)))</f>
        <v/>
      </c>
      <c r="AF23" s="25">
        <f>IF($A23="","",IF($AC23="","Sin comprobar",IF($AC23&gt;Resumen!$B$3,"Fecha futura",IF(Resumen!$B$3-$AC23&gt;Resumen!$K$10,"Revisión antigua","Revisada"))))</f>
        <v/>
      </c>
      <c r="AG23" s="21">
        <f>IF($A23="","",IF(COUNTIF($A$5:$A$204,$A23)&gt;1,"Código duplicado",IF(OR($B23="",$C23="",$D23="",$E23="",$F23=""),"Faltan datos básicos",IF(AND($I23&lt;&gt;"",$J23&lt;&gt;"",$J23&lt;$I23),"Fechas incoherentes",IF(AND($O23="Autorizado",$AC23=""),"Revisar autorización","Correcta")))))</f>
        <v/>
      </c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37" t="n"/>
      <c r="J24" s="37" t="n"/>
      <c r="K24" s="13" t="n"/>
      <c r="L24" s="41" t="n"/>
      <c r="M24" s="41" t="n"/>
      <c r="N24" s="41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24" t="n"/>
      <c r="AB24" s="24" t="n"/>
      <c r="AC24" s="37" t="n"/>
      <c r="AD24" s="25">
        <f>IF($A24="","",IF(COUNT($V24:$Z24)&lt;5,"",ROUND((V24*Resumen!$K$4+W24*Resumen!$K$5+X24*Resumen!$K$3+Y24*Resumen!$K$6+Z24*Resumen!$K$7)*20,0)))</f>
        <v/>
      </c>
      <c r="AE24" s="42">
        <f>IF($A24="","",IF(COUNT($L24:$N24)=0,"",SUM($L24:$N24)))</f>
        <v/>
      </c>
      <c r="AF24" s="25">
        <f>IF($A24="","",IF($AC24="","Sin comprobar",IF($AC24&gt;Resumen!$B$3,"Fecha futura",IF(Resumen!$B$3-$AC24&gt;Resumen!$K$10,"Revisión antigua","Revisada"))))</f>
        <v/>
      </c>
      <c r="AG24" s="21">
        <f>IF($A24="","",IF(COUNTIF($A$5:$A$204,$A24)&gt;1,"Código duplicado",IF(OR($B24="",$C24="",$D24="",$E24="",$F24=""),"Faltan datos básicos",IF(AND($I24&lt;&gt;"",$J24&lt;&gt;"",$J24&lt;$I24),"Fechas incoherentes",IF(AND($O24="Autorizado",$AC24=""),"Revisar autorización","Correcta")))))</f>
        <v/>
      </c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37" t="n"/>
      <c r="J25" s="37" t="n"/>
      <c r="K25" s="13" t="n"/>
      <c r="L25" s="41" t="n"/>
      <c r="M25" s="41" t="n"/>
      <c r="N25" s="41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24" t="n"/>
      <c r="AB25" s="24" t="n"/>
      <c r="AC25" s="37" t="n"/>
      <c r="AD25" s="25">
        <f>IF($A25="","",IF(COUNT($V25:$Z25)&lt;5,"",ROUND((V25*Resumen!$K$4+W25*Resumen!$K$5+X25*Resumen!$K$3+Y25*Resumen!$K$6+Z25*Resumen!$K$7)*20,0)))</f>
        <v/>
      </c>
      <c r="AE25" s="42">
        <f>IF($A25="","",IF(COUNT($L25:$N25)=0,"",SUM($L25:$N25)))</f>
        <v/>
      </c>
      <c r="AF25" s="25">
        <f>IF($A25="","",IF($AC25="","Sin comprobar",IF($AC25&gt;Resumen!$B$3,"Fecha futura",IF(Resumen!$B$3-$AC25&gt;Resumen!$K$10,"Revisión antigua","Revisada"))))</f>
        <v/>
      </c>
      <c r="AG25" s="21">
        <f>IF($A25="","",IF(COUNTIF($A$5:$A$204,$A25)&gt;1,"Código duplicado",IF(OR($B25="",$C25="",$D25="",$E25="",$F25=""),"Faltan datos básicos",IF(AND($I25&lt;&gt;"",$J25&lt;&gt;"",$J25&lt;$I25),"Fechas incoherentes",IF(AND($O25="Autorizado",$AC25=""),"Revisar autorización","Correcta")))))</f>
        <v/>
      </c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37" t="n"/>
      <c r="J26" s="37" t="n"/>
      <c r="K26" s="13" t="n"/>
      <c r="L26" s="41" t="n"/>
      <c r="M26" s="41" t="n"/>
      <c r="N26" s="41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24" t="n"/>
      <c r="AB26" s="24" t="n"/>
      <c r="AC26" s="37" t="n"/>
      <c r="AD26" s="25">
        <f>IF($A26="","",IF(COUNT($V26:$Z26)&lt;5,"",ROUND((V26*Resumen!$K$4+W26*Resumen!$K$5+X26*Resumen!$K$3+Y26*Resumen!$K$6+Z26*Resumen!$K$7)*20,0)))</f>
        <v/>
      </c>
      <c r="AE26" s="42">
        <f>IF($A26="","",IF(COUNT($L26:$N26)=0,"",SUM($L26:$N26)))</f>
        <v/>
      </c>
      <c r="AF26" s="25">
        <f>IF($A26="","",IF($AC26="","Sin comprobar",IF($AC26&gt;Resumen!$B$3,"Fecha futura",IF(Resumen!$B$3-$AC26&gt;Resumen!$K$10,"Revisión antigua","Revisada"))))</f>
        <v/>
      </c>
      <c r="AG26" s="21">
        <f>IF($A26="","",IF(COUNTIF($A$5:$A$204,$A26)&gt;1,"Código duplicado",IF(OR($B26="",$C26="",$D26="",$E26="",$F26=""),"Faltan datos básicos",IF(AND($I26&lt;&gt;"",$J26&lt;&gt;"",$J26&lt;$I26),"Fechas incoherentes",IF(AND($O26="Autorizado",$AC26=""),"Revisar autorización","Correcta")))))</f>
        <v/>
      </c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37" t="n"/>
      <c r="J27" s="37" t="n"/>
      <c r="K27" s="13" t="n"/>
      <c r="L27" s="41" t="n"/>
      <c r="M27" s="41" t="n"/>
      <c r="N27" s="41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24" t="n"/>
      <c r="AB27" s="24" t="n"/>
      <c r="AC27" s="37" t="n"/>
      <c r="AD27" s="25">
        <f>IF($A27="","",IF(COUNT($V27:$Z27)&lt;5,"",ROUND((V27*Resumen!$K$4+W27*Resumen!$K$5+X27*Resumen!$K$3+Y27*Resumen!$K$6+Z27*Resumen!$K$7)*20,0)))</f>
        <v/>
      </c>
      <c r="AE27" s="42">
        <f>IF($A27="","",IF(COUNT($L27:$N27)=0,"",SUM($L27:$N27)))</f>
        <v/>
      </c>
      <c r="AF27" s="25">
        <f>IF($A27="","",IF($AC27="","Sin comprobar",IF($AC27&gt;Resumen!$B$3,"Fecha futura",IF(Resumen!$B$3-$AC27&gt;Resumen!$K$10,"Revisión antigua","Revisada"))))</f>
        <v/>
      </c>
      <c r="AG27" s="21">
        <f>IF($A27="","",IF(COUNTIF($A$5:$A$204,$A27)&gt;1,"Código duplicado",IF(OR($B27="",$C27="",$D27="",$E27="",$F27=""),"Faltan datos básicos",IF(AND($I27&lt;&gt;"",$J27&lt;&gt;"",$J27&lt;$I27),"Fechas incoherentes",IF(AND($O27="Autorizado",$AC27=""),"Revisar autorización","Correcta")))))</f>
        <v/>
      </c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  <c r="I28" s="37" t="n"/>
      <c r="J28" s="37" t="n"/>
      <c r="K28" s="13" t="n"/>
      <c r="L28" s="41" t="n"/>
      <c r="M28" s="41" t="n"/>
      <c r="N28" s="41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24" t="n"/>
      <c r="AB28" s="24" t="n"/>
      <c r="AC28" s="37" t="n"/>
      <c r="AD28" s="25">
        <f>IF($A28="","",IF(COUNT($V28:$Z28)&lt;5,"",ROUND((V28*Resumen!$K$4+W28*Resumen!$K$5+X28*Resumen!$K$3+Y28*Resumen!$K$6+Z28*Resumen!$K$7)*20,0)))</f>
        <v/>
      </c>
      <c r="AE28" s="42">
        <f>IF($A28="","",IF(COUNT($L28:$N28)=0,"",SUM($L28:$N28)))</f>
        <v/>
      </c>
      <c r="AF28" s="25">
        <f>IF($A28="","",IF($AC28="","Sin comprobar",IF($AC28&gt;Resumen!$B$3,"Fecha futura",IF(Resumen!$B$3-$AC28&gt;Resumen!$K$10,"Revisión antigua","Revisada"))))</f>
        <v/>
      </c>
      <c r="AG28" s="21">
        <f>IF($A28="","",IF(COUNTIF($A$5:$A$204,$A28)&gt;1,"Código duplicado",IF(OR($B28="",$C28="",$D28="",$E28="",$F28=""),"Faltan datos básicos",IF(AND($I28&lt;&gt;"",$J28&lt;&gt;"",$J28&lt;$I28),"Fechas incoherentes",IF(AND($O28="Autorizado",$AC28=""),"Revisar autorización","Correcta")))))</f>
        <v/>
      </c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37" t="n"/>
      <c r="J29" s="37" t="n"/>
      <c r="K29" s="13" t="n"/>
      <c r="L29" s="41" t="n"/>
      <c r="M29" s="41" t="n"/>
      <c r="N29" s="41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24" t="n"/>
      <c r="AB29" s="24" t="n"/>
      <c r="AC29" s="37" t="n"/>
      <c r="AD29" s="25">
        <f>IF($A29="","",IF(COUNT($V29:$Z29)&lt;5,"",ROUND((V29*Resumen!$K$4+W29*Resumen!$K$5+X29*Resumen!$K$3+Y29*Resumen!$K$6+Z29*Resumen!$K$7)*20,0)))</f>
        <v/>
      </c>
      <c r="AE29" s="42">
        <f>IF($A29="","",IF(COUNT($L29:$N29)=0,"",SUM($L29:$N29)))</f>
        <v/>
      </c>
      <c r="AF29" s="25">
        <f>IF($A29="","",IF($AC29="","Sin comprobar",IF($AC29&gt;Resumen!$B$3,"Fecha futura",IF(Resumen!$B$3-$AC29&gt;Resumen!$K$10,"Revisión antigua","Revisada"))))</f>
        <v/>
      </c>
      <c r="AG29" s="21">
        <f>IF($A29="","",IF(COUNTIF($A$5:$A$204,$A29)&gt;1,"Código duplicado",IF(OR($B29="",$C29="",$D29="",$E29="",$F29=""),"Faltan datos básicos",IF(AND($I29&lt;&gt;"",$J29&lt;&gt;"",$J29&lt;$I29),"Fechas incoherentes",IF(AND($O29="Autorizado",$AC29=""),"Revisar autorización","Correcta")))))</f>
        <v/>
      </c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37" t="n"/>
      <c r="J30" s="37" t="n"/>
      <c r="K30" s="13" t="n"/>
      <c r="L30" s="41" t="n"/>
      <c r="M30" s="41" t="n"/>
      <c r="N30" s="41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24" t="n"/>
      <c r="AB30" s="24" t="n"/>
      <c r="AC30" s="37" t="n"/>
      <c r="AD30" s="25">
        <f>IF($A30="","",IF(COUNT($V30:$Z30)&lt;5,"",ROUND((V30*Resumen!$K$4+W30*Resumen!$K$5+X30*Resumen!$K$3+Y30*Resumen!$K$6+Z30*Resumen!$K$7)*20,0)))</f>
        <v/>
      </c>
      <c r="AE30" s="42">
        <f>IF($A30="","",IF(COUNT($L30:$N30)=0,"",SUM($L30:$N30)))</f>
        <v/>
      </c>
      <c r="AF30" s="25">
        <f>IF($A30="","",IF($AC30="","Sin comprobar",IF($AC30&gt;Resumen!$B$3,"Fecha futura",IF(Resumen!$B$3-$AC30&gt;Resumen!$K$10,"Revisión antigua","Revisada"))))</f>
        <v/>
      </c>
      <c r="AG30" s="21">
        <f>IF($A30="","",IF(COUNTIF($A$5:$A$204,$A30)&gt;1,"Código duplicado",IF(OR($B30="",$C30="",$D30="",$E30="",$F30=""),"Faltan datos básicos",IF(AND($I30&lt;&gt;"",$J30&lt;&gt;"",$J30&lt;$I30),"Fechas incoherentes",IF(AND($O30="Autorizado",$AC30=""),"Revisar autorización","Correcta")))))</f>
        <v/>
      </c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37" t="n"/>
      <c r="J31" s="37" t="n"/>
      <c r="K31" s="13" t="n"/>
      <c r="L31" s="41" t="n"/>
      <c r="M31" s="41" t="n"/>
      <c r="N31" s="41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  <c r="AA31" s="24" t="n"/>
      <c r="AB31" s="24" t="n"/>
      <c r="AC31" s="37" t="n"/>
      <c r="AD31" s="25">
        <f>IF($A31="","",IF(COUNT($V31:$Z31)&lt;5,"",ROUND((V31*Resumen!$K$4+W31*Resumen!$K$5+X31*Resumen!$K$3+Y31*Resumen!$K$6+Z31*Resumen!$K$7)*20,0)))</f>
        <v/>
      </c>
      <c r="AE31" s="42">
        <f>IF($A31="","",IF(COUNT($L31:$N31)=0,"",SUM($L31:$N31)))</f>
        <v/>
      </c>
      <c r="AF31" s="25">
        <f>IF($A31="","",IF($AC31="","Sin comprobar",IF($AC31&gt;Resumen!$B$3,"Fecha futura",IF(Resumen!$B$3-$AC31&gt;Resumen!$K$10,"Revisión antigua","Revisada"))))</f>
        <v/>
      </c>
      <c r="AG31" s="21">
        <f>IF($A31="","",IF(COUNTIF($A$5:$A$204,$A31)&gt;1,"Código duplicado",IF(OR($B31="",$C31="",$D31="",$E31="",$F31=""),"Faltan datos básicos",IF(AND($I31&lt;&gt;"",$J31&lt;&gt;"",$J31&lt;$I31),"Fechas incoherentes",IF(AND($O31="Autorizado",$AC31=""),"Revisar autorización","Correcta")))))</f>
        <v/>
      </c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  <c r="I32" s="37" t="n"/>
      <c r="J32" s="37" t="n"/>
      <c r="K32" s="13" t="n"/>
      <c r="L32" s="41" t="n"/>
      <c r="M32" s="41" t="n"/>
      <c r="N32" s="41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24" t="n"/>
      <c r="AB32" s="24" t="n"/>
      <c r="AC32" s="37" t="n"/>
      <c r="AD32" s="25">
        <f>IF($A32="","",IF(COUNT($V32:$Z32)&lt;5,"",ROUND((V32*Resumen!$K$4+W32*Resumen!$K$5+X32*Resumen!$K$3+Y32*Resumen!$K$6+Z32*Resumen!$K$7)*20,0)))</f>
        <v/>
      </c>
      <c r="AE32" s="42">
        <f>IF($A32="","",IF(COUNT($L32:$N32)=0,"",SUM($L32:$N32)))</f>
        <v/>
      </c>
      <c r="AF32" s="25">
        <f>IF($A32="","",IF($AC32="","Sin comprobar",IF($AC32&gt;Resumen!$B$3,"Fecha futura",IF(Resumen!$B$3-$AC32&gt;Resumen!$K$10,"Revisión antigua","Revisada"))))</f>
        <v/>
      </c>
      <c r="AG32" s="21">
        <f>IF($A32="","",IF(COUNTIF($A$5:$A$204,$A32)&gt;1,"Código duplicado",IF(OR($B32="",$C32="",$D32="",$E32="",$F32=""),"Faltan datos básicos",IF(AND($I32&lt;&gt;"",$J32&lt;&gt;"",$J32&lt;$I32),"Fechas incoherentes",IF(AND($O32="Autorizado",$AC32=""),"Revisar autorización","Correcta")))))</f>
        <v/>
      </c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  <c r="I33" s="37" t="n"/>
      <c r="J33" s="37" t="n"/>
      <c r="K33" s="13" t="n"/>
      <c r="L33" s="41" t="n"/>
      <c r="M33" s="41" t="n"/>
      <c r="N33" s="41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  <c r="AA33" s="24" t="n"/>
      <c r="AB33" s="24" t="n"/>
      <c r="AC33" s="37" t="n"/>
      <c r="AD33" s="25">
        <f>IF($A33="","",IF(COUNT($V33:$Z33)&lt;5,"",ROUND((V33*Resumen!$K$4+W33*Resumen!$K$5+X33*Resumen!$K$3+Y33*Resumen!$K$6+Z33*Resumen!$K$7)*20,0)))</f>
        <v/>
      </c>
      <c r="AE33" s="42">
        <f>IF($A33="","",IF(COUNT($L33:$N33)=0,"",SUM($L33:$N33)))</f>
        <v/>
      </c>
      <c r="AF33" s="25">
        <f>IF($A33="","",IF($AC33="","Sin comprobar",IF($AC33&gt;Resumen!$B$3,"Fecha futura",IF(Resumen!$B$3-$AC33&gt;Resumen!$K$10,"Revisión antigua","Revisada"))))</f>
        <v/>
      </c>
      <c r="AG33" s="21">
        <f>IF($A33="","",IF(COUNTIF($A$5:$A$204,$A33)&gt;1,"Código duplicado",IF(OR($B33="",$C33="",$D33="",$E33="",$F33=""),"Faltan datos básicos",IF(AND($I33&lt;&gt;"",$J33&lt;&gt;"",$J33&lt;$I33),"Fechas incoherentes",IF(AND($O33="Autorizado",$AC33=""),"Revisar autorización","Correcta")))))</f>
        <v/>
      </c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  <c r="I34" s="37" t="n"/>
      <c r="J34" s="37" t="n"/>
      <c r="K34" s="13" t="n"/>
      <c r="L34" s="41" t="n"/>
      <c r="M34" s="41" t="n"/>
      <c r="N34" s="41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24" t="n"/>
      <c r="AB34" s="24" t="n"/>
      <c r="AC34" s="37" t="n"/>
      <c r="AD34" s="25">
        <f>IF($A34="","",IF(COUNT($V34:$Z34)&lt;5,"",ROUND((V34*Resumen!$K$4+W34*Resumen!$K$5+X34*Resumen!$K$3+Y34*Resumen!$K$6+Z34*Resumen!$K$7)*20,0)))</f>
        <v/>
      </c>
      <c r="AE34" s="42">
        <f>IF($A34="","",IF(COUNT($L34:$N34)=0,"",SUM($L34:$N34)))</f>
        <v/>
      </c>
      <c r="AF34" s="25">
        <f>IF($A34="","",IF($AC34="","Sin comprobar",IF($AC34&gt;Resumen!$B$3,"Fecha futura",IF(Resumen!$B$3-$AC34&gt;Resumen!$K$10,"Revisión antigua","Revisada"))))</f>
        <v/>
      </c>
      <c r="AG34" s="21">
        <f>IF($A34="","",IF(COUNTIF($A$5:$A$204,$A34)&gt;1,"Código duplicado",IF(OR($B34="",$C34="",$D34="",$E34="",$F34=""),"Faltan datos básicos",IF(AND($I34&lt;&gt;"",$J34&lt;&gt;"",$J34&lt;$I34),"Fechas incoherentes",IF(AND($O34="Autorizado",$AC34=""),"Revisar autorización","Correcta")))))</f>
        <v/>
      </c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  <c r="I35" s="37" t="n"/>
      <c r="J35" s="37" t="n"/>
      <c r="K35" s="13" t="n"/>
      <c r="L35" s="41" t="n"/>
      <c r="M35" s="41" t="n"/>
      <c r="N35" s="41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  <c r="AA35" s="24" t="n"/>
      <c r="AB35" s="24" t="n"/>
      <c r="AC35" s="37" t="n"/>
      <c r="AD35" s="25">
        <f>IF($A35="","",IF(COUNT($V35:$Z35)&lt;5,"",ROUND((V35*Resumen!$K$4+W35*Resumen!$K$5+X35*Resumen!$K$3+Y35*Resumen!$K$6+Z35*Resumen!$K$7)*20,0)))</f>
        <v/>
      </c>
      <c r="AE35" s="42">
        <f>IF($A35="","",IF(COUNT($L35:$N35)=0,"",SUM($L35:$N35)))</f>
        <v/>
      </c>
      <c r="AF35" s="25">
        <f>IF($A35="","",IF($AC35="","Sin comprobar",IF($AC35&gt;Resumen!$B$3,"Fecha futura",IF(Resumen!$B$3-$AC35&gt;Resumen!$K$10,"Revisión antigua","Revisada"))))</f>
        <v/>
      </c>
      <c r="AG35" s="21">
        <f>IF($A35="","",IF(COUNTIF($A$5:$A$204,$A35)&gt;1,"Código duplicado",IF(OR($B35="",$C35="",$D35="",$E35="",$F35=""),"Faltan datos básicos",IF(AND($I35&lt;&gt;"",$J35&lt;&gt;"",$J35&lt;$I35),"Fechas incoherentes",IF(AND($O35="Autorizado",$AC35=""),"Revisar autorización","Correcta")))))</f>
        <v/>
      </c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  <c r="I36" s="37" t="n"/>
      <c r="J36" s="37" t="n"/>
      <c r="K36" s="13" t="n"/>
      <c r="L36" s="41" t="n"/>
      <c r="M36" s="41" t="n"/>
      <c r="N36" s="41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24" t="n"/>
      <c r="AB36" s="24" t="n"/>
      <c r="AC36" s="37" t="n"/>
      <c r="AD36" s="25">
        <f>IF($A36="","",IF(COUNT($V36:$Z36)&lt;5,"",ROUND((V36*Resumen!$K$4+W36*Resumen!$K$5+X36*Resumen!$K$3+Y36*Resumen!$K$6+Z36*Resumen!$K$7)*20,0)))</f>
        <v/>
      </c>
      <c r="AE36" s="42">
        <f>IF($A36="","",IF(COUNT($L36:$N36)=0,"",SUM($L36:$N36)))</f>
        <v/>
      </c>
      <c r="AF36" s="25">
        <f>IF($A36="","",IF($AC36="","Sin comprobar",IF($AC36&gt;Resumen!$B$3,"Fecha futura",IF(Resumen!$B$3-$AC36&gt;Resumen!$K$10,"Revisión antigua","Revisada"))))</f>
        <v/>
      </c>
      <c r="AG36" s="21">
        <f>IF($A36="","",IF(COUNTIF($A$5:$A$204,$A36)&gt;1,"Código duplicado",IF(OR($B36="",$C36="",$D36="",$E36="",$F36=""),"Faltan datos básicos",IF(AND($I36&lt;&gt;"",$J36&lt;&gt;"",$J36&lt;$I36),"Fechas incoherentes",IF(AND($O36="Autorizado",$AC36=""),"Revisar autorización","Correcta")))))</f>
        <v/>
      </c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  <c r="I37" s="37" t="n"/>
      <c r="J37" s="37" t="n"/>
      <c r="K37" s="13" t="n"/>
      <c r="L37" s="41" t="n"/>
      <c r="M37" s="41" t="n"/>
      <c r="N37" s="41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  <c r="AA37" s="24" t="n"/>
      <c r="AB37" s="24" t="n"/>
      <c r="AC37" s="37" t="n"/>
      <c r="AD37" s="25">
        <f>IF($A37="","",IF(COUNT($V37:$Z37)&lt;5,"",ROUND((V37*Resumen!$K$4+W37*Resumen!$K$5+X37*Resumen!$K$3+Y37*Resumen!$K$6+Z37*Resumen!$K$7)*20,0)))</f>
        <v/>
      </c>
      <c r="AE37" s="42">
        <f>IF($A37="","",IF(COUNT($L37:$N37)=0,"",SUM($L37:$N37)))</f>
        <v/>
      </c>
      <c r="AF37" s="25">
        <f>IF($A37="","",IF($AC37="","Sin comprobar",IF($AC37&gt;Resumen!$B$3,"Fecha futura",IF(Resumen!$B$3-$AC37&gt;Resumen!$K$10,"Revisión antigua","Revisada"))))</f>
        <v/>
      </c>
      <c r="AG37" s="21">
        <f>IF($A37="","",IF(COUNTIF($A$5:$A$204,$A37)&gt;1,"Código duplicado",IF(OR($B37="",$C37="",$D37="",$E37="",$F37=""),"Faltan datos básicos",IF(AND($I37&lt;&gt;"",$J37&lt;&gt;"",$J37&lt;$I37),"Fechas incoherentes",IF(AND($O37="Autorizado",$AC37=""),"Revisar autorización","Correcta")))))</f>
        <v/>
      </c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  <c r="I38" s="37" t="n"/>
      <c r="J38" s="37" t="n"/>
      <c r="K38" s="13" t="n"/>
      <c r="L38" s="41" t="n"/>
      <c r="M38" s="41" t="n"/>
      <c r="N38" s="41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24" t="n"/>
      <c r="AB38" s="24" t="n"/>
      <c r="AC38" s="37" t="n"/>
      <c r="AD38" s="25">
        <f>IF($A38="","",IF(COUNT($V38:$Z38)&lt;5,"",ROUND((V38*Resumen!$K$4+W38*Resumen!$K$5+X38*Resumen!$K$3+Y38*Resumen!$K$6+Z38*Resumen!$K$7)*20,0)))</f>
        <v/>
      </c>
      <c r="AE38" s="42">
        <f>IF($A38="","",IF(COUNT($L38:$N38)=0,"",SUM($L38:$N38)))</f>
        <v/>
      </c>
      <c r="AF38" s="25">
        <f>IF($A38="","",IF($AC38="","Sin comprobar",IF($AC38&gt;Resumen!$B$3,"Fecha futura",IF(Resumen!$B$3-$AC38&gt;Resumen!$K$10,"Revisión antigua","Revisada"))))</f>
        <v/>
      </c>
      <c r="AG38" s="21">
        <f>IF($A38="","",IF(COUNTIF($A$5:$A$204,$A38)&gt;1,"Código duplicado",IF(OR($B38="",$C38="",$D38="",$E38="",$F38=""),"Faltan datos básicos",IF(AND($I38&lt;&gt;"",$J38&lt;&gt;"",$J38&lt;$I38),"Fechas incoherentes",IF(AND($O38="Autorizado",$AC38=""),"Revisar autorización","Correcta")))))</f>
        <v/>
      </c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  <c r="I39" s="37" t="n"/>
      <c r="J39" s="37" t="n"/>
      <c r="K39" s="13" t="n"/>
      <c r="L39" s="41" t="n"/>
      <c r="M39" s="41" t="n"/>
      <c r="N39" s="41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  <c r="AA39" s="24" t="n"/>
      <c r="AB39" s="24" t="n"/>
      <c r="AC39" s="37" t="n"/>
      <c r="AD39" s="25">
        <f>IF($A39="","",IF(COUNT($V39:$Z39)&lt;5,"",ROUND((V39*Resumen!$K$4+W39*Resumen!$K$5+X39*Resumen!$K$3+Y39*Resumen!$K$6+Z39*Resumen!$K$7)*20,0)))</f>
        <v/>
      </c>
      <c r="AE39" s="42">
        <f>IF($A39="","",IF(COUNT($L39:$N39)=0,"",SUM($L39:$N39)))</f>
        <v/>
      </c>
      <c r="AF39" s="25">
        <f>IF($A39="","",IF($AC39="","Sin comprobar",IF($AC39&gt;Resumen!$B$3,"Fecha futura",IF(Resumen!$B$3-$AC39&gt;Resumen!$K$10,"Revisión antigua","Revisada"))))</f>
        <v/>
      </c>
      <c r="AG39" s="21">
        <f>IF($A39="","",IF(COUNTIF($A$5:$A$204,$A39)&gt;1,"Código duplicado",IF(OR($B39="",$C39="",$D39="",$E39="",$F39=""),"Faltan datos básicos",IF(AND($I39&lt;&gt;"",$J39&lt;&gt;"",$J39&lt;$I39),"Fechas incoherentes",IF(AND($O39="Autorizado",$AC39=""),"Revisar autorización","Correcta")))))</f>
        <v/>
      </c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  <c r="I40" s="37" t="n"/>
      <c r="J40" s="37" t="n"/>
      <c r="K40" s="13" t="n"/>
      <c r="L40" s="41" t="n"/>
      <c r="M40" s="41" t="n"/>
      <c r="N40" s="41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24" t="n"/>
      <c r="AB40" s="24" t="n"/>
      <c r="AC40" s="37" t="n"/>
      <c r="AD40" s="25">
        <f>IF($A40="","",IF(COUNT($V40:$Z40)&lt;5,"",ROUND((V40*Resumen!$K$4+W40*Resumen!$K$5+X40*Resumen!$K$3+Y40*Resumen!$K$6+Z40*Resumen!$K$7)*20,0)))</f>
        <v/>
      </c>
      <c r="AE40" s="42">
        <f>IF($A40="","",IF(COUNT($L40:$N40)=0,"",SUM($L40:$N40)))</f>
        <v/>
      </c>
      <c r="AF40" s="25">
        <f>IF($A40="","",IF($AC40="","Sin comprobar",IF($AC40&gt;Resumen!$B$3,"Fecha futura",IF(Resumen!$B$3-$AC40&gt;Resumen!$K$10,"Revisión antigua","Revisada"))))</f>
        <v/>
      </c>
      <c r="AG40" s="21">
        <f>IF($A40="","",IF(COUNTIF($A$5:$A$204,$A40)&gt;1,"Código duplicado",IF(OR($B40="",$C40="",$D40="",$E40="",$F40=""),"Faltan datos básicos",IF(AND($I40&lt;&gt;"",$J40&lt;&gt;"",$J40&lt;$I40),"Fechas incoherentes",IF(AND($O40="Autorizado",$AC40=""),"Revisar autorización","Correcta")))))</f>
        <v/>
      </c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37" t="n"/>
      <c r="J41" s="37" t="n"/>
      <c r="K41" s="13" t="n"/>
      <c r="L41" s="41" t="n"/>
      <c r="M41" s="41" t="n"/>
      <c r="N41" s="41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  <c r="AA41" s="24" t="n"/>
      <c r="AB41" s="24" t="n"/>
      <c r="AC41" s="37" t="n"/>
      <c r="AD41" s="25">
        <f>IF($A41="","",IF(COUNT($V41:$Z41)&lt;5,"",ROUND((V41*Resumen!$K$4+W41*Resumen!$K$5+X41*Resumen!$K$3+Y41*Resumen!$K$6+Z41*Resumen!$K$7)*20,0)))</f>
        <v/>
      </c>
      <c r="AE41" s="42">
        <f>IF($A41="","",IF(COUNT($L41:$N41)=0,"",SUM($L41:$N41)))</f>
        <v/>
      </c>
      <c r="AF41" s="25">
        <f>IF($A41="","",IF($AC41="","Sin comprobar",IF($AC41&gt;Resumen!$B$3,"Fecha futura",IF(Resumen!$B$3-$AC41&gt;Resumen!$K$10,"Revisión antigua","Revisada"))))</f>
        <v/>
      </c>
      <c r="AG41" s="21">
        <f>IF($A41="","",IF(COUNTIF($A$5:$A$204,$A41)&gt;1,"Código duplicado",IF(OR($B41="",$C41="",$D41="",$E41="",$F41=""),"Faltan datos básicos",IF(AND($I41&lt;&gt;"",$J41&lt;&gt;"",$J41&lt;$I41),"Fechas incoherentes",IF(AND($O41="Autorizado",$AC41=""),"Revisar autorización","Correcta")))))</f>
        <v/>
      </c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  <c r="I42" s="37" t="n"/>
      <c r="J42" s="37" t="n"/>
      <c r="K42" s="13" t="n"/>
      <c r="L42" s="41" t="n"/>
      <c r="M42" s="41" t="n"/>
      <c r="N42" s="41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24" t="n"/>
      <c r="AB42" s="24" t="n"/>
      <c r="AC42" s="37" t="n"/>
      <c r="AD42" s="25">
        <f>IF($A42="","",IF(COUNT($V42:$Z42)&lt;5,"",ROUND((V42*Resumen!$K$4+W42*Resumen!$K$5+X42*Resumen!$K$3+Y42*Resumen!$K$6+Z42*Resumen!$K$7)*20,0)))</f>
        <v/>
      </c>
      <c r="AE42" s="42">
        <f>IF($A42="","",IF(COUNT($L42:$N42)=0,"",SUM($L42:$N42)))</f>
        <v/>
      </c>
      <c r="AF42" s="25">
        <f>IF($A42="","",IF($AC42="","Sin comprobar",IF($AC42&gt;Resumen!$B$3,"Fecha futura",IF(Resumen!$B$3-$AC42&gt;Resumen!$K$10,"Revisión antigua","Revisada"))))</f>
        <v/>
      </c>
      <c r="AG42" s="21">
        <f>IF($A42="","",IF(COUNTIF($A$5:$A$204,$A42)&gt;1,"Código duplicado",IF(OR($B42="",$C42="",$D42="",$E42="",$F42=""),"Faltan datos básicos",IF(AND($I42&lt;&gt;"",$J42&lt;&gt;"",$J42&lt;$I42),"Fechas incoherentes",IF(AND($O42="Autorizado",$AC42=""),"Revisar autorización","Correcta")))))</f>
        <v/>
      </c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  <c r="I43" s="37" t="n"/>
      <c r="J43" s="37" t="n"/>
      <c r="K43" s="13" t="n"/>
      <c r="L43" s="41" t="n"/>
      <c r="M43" s="41" t="n"/>
      <c r="N43" s="41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  <c r="AA43" s="24" t="n"/>
      <c r="AB43" s="24" t="n"/>
      <c r="AC43" s="37" t="n"/>
      <c r="AD43" s="25">
        <f>IF($A43="","",IF(COUNT($V43:$Z43)&lt;5,"",ROUND((V43*Resumen!$K$4+W43*Resumen!$K$5+X43*Resumen!$K$3+Y43*Resumen!$K$6+Z43*Resumen!$K$7)*20,0)))</f>
        <v/>
      </c>
      <c r="AE43" s="42">
        <f>IF($A43="","",IF(COUNT($L43:$N43)=0,"",SUM($L43:$N43)))</f>
        <v/>
      </c>
      <c r="AF43" s="25">
        <f>IF($A43="","",IF($AC43="","Sin comprobar",IF($AC43&gt;Resumen!$B$3,"Fecha futura",IF(Resumen!$B$3-$AC43&gt;Resumen!$K$10,"Revisión antigua","Revisada"))))</f>
        <v/>
      </c>
      <c r="AG43" s="21">
        <f>IF($A43="","",IF(COUNTIF($A$5:$A$204,$A43)&gt;1,"Código duplicado",IF(OR($B43="",$C43="",$D43="",$E43="",$F43=""),"Faltan datos básicos",IF(AND($I43&lt;&gt;"",$J43&lt;&gt;"",$J43&lt;$I43),"Fechas incoherentes",IF(AND($O43="Autorizado",$AC43=""),"Revisar autorización","Correcta")))))</f>
        <v/>
      </c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  <c r="I44" s="37" t="n"/>
      <c r="J44" s="37" t="n"/>
      <c r="K44" s="13" t="n"/>
      <c r="L44" s="41" t="n"/>
      <c r="M44" s="41" t="n"/>
      <c r="N44" s="41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24" t="n"/>
      <c r="AB44" s="24" t="n"/>
      <c r="AC44" s="37" t="n"/>
      <c r="AD44" s="25">
        <f>IF($A44="","",IF(COUNT($V44:$Z44)&lt;5,"",ROUND((V44*Resumen!$K$4+W44*Resumen!$K$5+X44*Resumen!$K$3+Y44*Resumen!$K$6+Z44*Resumen!$K$7)*20,0)))</f>
        <v/>
      </c>
      <c r="AE44" s="42">
        <f>IF($A44="","",IF(COUNT($L44:$N44)=0,"",SUM($L44:$N44)))</f>
        <v/>
      </c>
      <c r="AF44" s="25">
        <f>IF($A44="","",IF($AC44="","Sin comprobar",IF($AC44&gt;Resumen!$B$3,"Fecha futura",IF(Resumen!$B$3-$AC44&gt;Resumen!$K$10,"Revisión antigua","Revisada"))))</f>
        <v/>
      </c>
      <c r="AG44" s="21">
        <f>IF($A44="","",IF(COUNTIF($A$5:$A$204,$A44)&gt;1,"Código duplicado",IF(OR($B44="",$C44="",$D44="",$E44="",$F44=""),"Faltan datos básicos",IF(AND($I44&lt;&gt;"",$J44&lt;&gt;"",$J44&lt;$I44),"Fechas incoherentes",IF(AND($O44="Autorizado",$AC44=""),"Revisar autorización","Correcta")))))</f>
        <v/>
      </c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  <c r="I45" s="37" t="n"/>
      <c r="J45" s="37" t="n"/>
      <c r="K45" s="13" t="n"/>
      <c r="L45" s="41" t="n"/>
      <c r="M45" s="41" t="n"/>
      <c r="N45" s="41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24" t="n"/>
      <c r="AB45" s="24" t="n"/>
      <c r="AC45" s="37" t="n"/>
      <c r="AD45" s="25">
        <f>IF($A45="","",IF(COUNT($V45:$Z45)&lt;5,"",ROUND((V45*Resumen!$K$4+W45*Resumen!$K$5+X45*Resumen!$K$3+Y45*Resumen!$K$6+Z45*Resumen!$K$7)*20,0)))</f>
        <v/>
      </c>
      <c r="AE45" s="42">
        <f>IF($A45="","",IF(COUNT($L45:$N45)=0,"",SUM($L45:$N45)))</f>
        <v/>
      </c>
      <c r="AF45" s="25">
        <f>IF($A45="","",IF($AC45="","Sin comprobar",IF($AC45&gt;Resumen!$B$3,"Fecha futura",IF(Resumen!$B$3-$AC45&gt;Resumen!$K$10,"Revisión antigua","Revisada"))))</f>
        <v/>
      </c>
      <c r="AG45" s="21">
        <f>IF($A45="","",IF(COUNTIF($A$5:$A$204,$A45)&gt;1,"Código duplicado",IF(OR($B45="",$C45="",$D45="",$E45="",$F45=""),"Faltan datos básicos",IF(AND($I45&lt;&gt;"",$J45&lt;&gt;"",$J45&lt;$I45),"Fechas incoherentes",IF(AND($O45="Autorizado",$AC45=""),"Revisar autorización","Correcta")))))</f>
        <v/>
      </c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  <c r="I46" s="37" t="n"/>
      <c r="J46" s="37" t="n"/>
      <c r="K46" s="13" t="n"/>
      <c r="L46" s="41" t="n"/>
      <c r="M46" s="41" t="n"/>
      <c r="N46" s="41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24" t="n"/>
      <c r="AB46" s="24" t="n"/>
      <c r="AC46" s="37" t="n"/>
      <c r="AD46" s="25">
        <f>IF($A46="","",IF(COUNT($V46:$Z46)&lt;5,"",ROUND((V46*Resumen!$K$4+W46*Resumen!$K$5+X46*Resumen!$K$3+Y46*Resumen!$K$6+Z46*Resumen!$K$7)*20,0)))</f>
        <v/>
      </c>
      <c r="AE46" s="42">
        <f>IF($A46="","",IF(COUNT($L46:$N46)=0,"",SUM($L46:$N46)))</f>
        <v/>
      </c>
      <c r="AF46" s="25">
        <f>IF($A46="","",IF($AC46="","Sin comprobar",IF($AC46&gt;Resumen!$B$3,"Fecha futura",IF(Resumen!$B$3-$AC46&gt;Resumen!$K$10,"Revisión antigua","Revisada"))))</f>
        <v/>
      </c>
      <c r="AG46" s="21">
        <f>IF($A46="","",IF(COUNTIF($A$5:$A$204,$A46)&gt;1,"Código duplicado",IF(OR($B46="",$C46="",$D46="",$E46="",$F46=""),"Faltan datos básicos",IF(AND($I46&lt;&gt;"",$J46&lt;&gt;"",$J46&lt;$I46),"Fechas incoherentes",IF(AND($O46="Autorizado",$AC46=""),"Revisar autorización","Correcta")))))</f>
        <v/>
      </c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  <c r="I47" s="37" t="n"/>
      <c r="J47" s="37" t="n"/>
      <c r="K47" s="13" t="n"/>
      <c r="L47" s="41" t="n"/>
      <c r="M47" s="41" t="n"/>
      <c r="N47" s="41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24" t="n"/>
      <c r="AB47" s="24" t="n"/>
      <c r="AC47" s="37" t="n"/>
      <c r="AD47" s="25">
        <f>IF($A47="","",IF(COUNT($V47:$Z47)&lt;5,"",ROUND((V47*Resumen!$K$4+W47*Resumen!$K$5+X47*Resumen!$K$3+Y47*Resumen!$K$6+Z47*Resumen!$K$7)*20,0)))</f>
        <v/>
      </c>
      <c r="AE47" s="42">
        <f>IF($A47="","",IF(COUNT($L47:$N47)=0,"",SUM($L47:$N47)))</f>
        <v/>
      </c>
      <c r="AF47" s="25">
        <f>IF($A47="","",IF($AC47="","Sin comprobar",IF($AC47&gt;Resumen!$B$3,"Fecha futura",IF(Resumen!$B$3-$AC47&gt;Resumen!$K$10,"Revisión antigua","Revisada"))))</f>
        <v/>
      </c>
      <c r="AG47" s="21">
        <f>IF($A47="","",IF(COUNTIF($A$5:$A$204,$A47)&gt;1,"Código duplicado",IF(OR($B47="",$C47="",$D47="",$E47="",$F47=""),"Faltan datos básicos",IF(AND($I47&lt;&gt;"",$J47&lt;&gt;"",$J47&lt;$I47),"Fechas incoherentes",IF(AND($O47="Autorizado",$AC47=""),"Revisar autorización","Correcta")))))</f>
        <v/>
      </c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  <c r="I48" s="37" t="n"/>
      <c r="J48" s="37" t="n"/>
      <c r="K48" s="13" t="n"/>
      <c r="L48" s="41" t="n"/>
      <c r="M48" s="41" t="n"/>
      <c r="N48" s="41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24" t="n"/>
      <c r="AB48" s="24" t="n"/>
      <c r="AC48" s="37" t="n"/>
      <c r="AD48" s="25">
        <f>IF($A48="","",IF(COUNT($V48:$Z48)&lt;5,"",ROUND((V48*Resumen!$K$4+W48*Resumen!$K$5+X48*Resumen!$K$3+Y48*Resumen!$K$6+Z48*Resumen!$K$7)*20,0)))</f>
        <v/>
      </c>
      <c r="AE48" s="42">
        <f>IF($A48="","",IF(COUNT($L48:$N48)=0,"",SUM($L48:$N48)))</f>
        <v/>
      </c>
      <c r="AF48" s="25">
        <f>IF($A48="","",IF($AC48="","Sin comprobar",IF($AC48&gt;Resumen!$B$3,"Fecha futura",IF(Resumen!$B$3-$AC48&gt;Resumen!$K$10,"Revisión antigua","Revisada"))))</f>
        <v/>
      </c>
      <c r="AG48" s="21">
        <f>IF($A48="","",IF(COUNTIF($A$5:$A$204,$A48)&gt;1,"Código duplicado",IF(OR($B48="",$C48="",$D48="",$E48="",$F48=""),"Faltan datos básicos",IF(AND($I48&lt;&gt;"",$J48&lt;&gt;"",$J48&lt;$I48),"Fechas incoherentes",IF(AND($O48="Autorizado",$AC48=""),"Revisar autorización","Correcta")))))</f>
        <v/>
      </c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  <c r="I49" s="37" t="n"/>
      <c r="J49" s="37" t="n"/>
      <c r="K49" s="13" t="n"/>
      <c r="L49" s="41" t="n"/>
      <c r="M49" s="41" t="n"/>
      <c r="N49" s="41" t="n"/>
      <c r="O49" s="13" t="n"/>
      <c r="P49" s="13" t="n"/>
      <c r="Q49" s="13" t="n"/>
      <c r="R49" s="13" t="n"/>
      <c r="S49" s="13" t="n"/>
      <c r="T49" s="13" t="n"/>
      <c r="U49" s="13" t="n"/>
      <c r="V49" s="13" t="n"/>
      <c r="W49" s="13" t="n"/>
      <c r="X49" s="13" t="n"/>
      <c r="Y49" s="13" t="n"/>
      <c r="Z49" s="13" t="n"/>
      <c r="AA49" s="24" t="n"/>
      <c r="AB49" s="24" t="n"/>
      <c r="AC49" s="37" t="n"/>
      <c r="AD49" s="25">
        <f>IF($A49="","",IF(COUNT($V49:$Z49)&lt;5,"",ROUND((V49*Resumen!$K$4+W49*Resumen!$K$5+X49*Resumen!$K$3+Y49*Resumen!$K$6+Z49*Resumen!$K$7)*20,0)))</f>
        <v/>
      </c>
      <c r="AE49" s="42">
        <f>IF($A49="","",IF(COUNT($L49:$N49)=0,"",SUM($L49:$N49)))</f>
        <v/>
      </c>
      <c r="AF49" s="25">
        <f>IF($A49="","",IF($AC49="","Sin comprobar",IF($AC49&gt;Resumen!$B$3,"Fecha futura",IF(Resumen!$B$3-$AC49&gt;Resumen!$K$10,"Revisión antigua","Revisada"))))</f>
        <v/>
      </c>
      <c r="AG49" s="21">
        <f>IF($A49="","",IF(COUNTIF($A$5:$A$204,$A49)&gt;1,"Código duplicado",IF(OR($B49="",$C49="",$D49="",$E49="",$F49=""),"Faltan datos básicos",IF(AND($I49&lt;&gt;"",$J49&lt;&gt;"",$J49&lt;$I49),"Fechas incoherentes",IF(AND($O49="Autorizado",$AC49=""),"Revisar autorización","Correcta")))))</f>
        <v/>
      </c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  <c r="I50" s="37" t="n"/>
      <c r="J50" s="37" t="n"/>
      <c r="K50" s="13" t="n"/>
      <c r="L50" s="41" t="n"/>
      <c r="M50" s="41" t="n"/>
      <c r="N50" s="41" t="n"/>
      <c r="O50" s="13" t="n"/>
      <c r="P50" s="13" t="n"/>
      <c r="Q50" s="13" t="n"/>
      <c r="R50" s="13" t="n"/>
      <c r="S50" s="13" t="n"/>
      <c r="T50" s="13" t="n"/>
      <c r="U50" s="13" t="n"/>
      <c r="V50" s="13" t="n"/>
      <c r="W50" s="13" t="n"/>
      <c r="X50" s="13" t="n"/>
      <c r="Y50" s="13" t="n"/>
      <c r="Z50" s="13" t="n"/>
      <c r="AA50" s="24" t="n"/>
      <c r="AB50" s="24" t="n"/>
      <c r="AC50" s="37" t="n"/>
      <c r="AD50" s="25">
        <f>IF($A50="","",IF(COUNT($V50:$Z50)&lt;5,"",ROUND((V50*Resumen!$K$4+W50*Resumen!$K$5+X50*Resumen!$K$3+Y50*Resumen!$K$6+Z50*Resumen!$K$7)*20,0)))</f>
        <v/>
      </c>
      <c r="AE50" s="42">
        <f>IF($A50="","",IF(COUNT($L50:$N50)=0,"",SUM($L50:$N50)))</f>
        <v/>
      </c>
      <c r="AF50" s="25">
        <f>IF($A50="","",IF($AC50="","Sin comprobar",IF($AC50&gt;Resumen!$B$3,"Fecha futura",IF(Resumen!$B$3-$AC50&gt;Resumen!$K$10,"Revisión antigua","Revisada"))))</f>
        <v/>
      </c>
      <c r="AG50" s="21">
        <f>IF($A50="","",IF(COUNTIF($A$5:$A$204,$A50)&gt;1,"Código duplicado",IF(OR($B50="",$C50="",$D50="",$E50="",$F50=""),"Faltan datos básicos",IF(AND($I50&lt;&gt;"",$J50&lt;&gt;"",$J50&lt;$I50),"Fechas incoherentes",IF(AND($O50="Autorizado",$AC50=""),"Revisar autorización","Correcta")))))</f>
        <v/>
      </c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37" t="n"/>
      <c r="J51" s="37" t="n"/>
      <c r="K51" s="13" t="n"/>
      <c r="L51" s="41" t="n"/>
      <c r="M51" s="41" t="n"/>
      <c r="N51" s="41" t="n"/>
      <c r="O51" s="13" t="n"/>
      <c r="P51" s="13" t="n"/>
      <c r="Q51" s="13" t="n"/>
      <c r="R51" s="13" t="n"/>
      <c r="S51" s="13" t="n"/>
      <c r="T51" s="13" t="n"/>
      <c r="U51" s="13" t="n"/>
      <c r="V51" s="13" t="n"/>
      <c r="W51" s="13" t="n"/>
      <c r="X51" s="13" t="n"/>
      <c r="Y51" s="13" t="n"/>
      <c r="Z51" s="13" t="n"/>
      <c r="AA51" s="24" t="n"/>
      <c r="AB51" s="24" t="n"/>
      <c r="AC51" s="37" t="n"/>
      <c r="AD51" s="25">
        <f>IF($A51="","",IF(COUNT($V51:$Z51)&lt;5,"",ROUND((V51*Resumen!$K$4+W51*Resumen!$K$5+X51*Resumen!$K$3+Y51*Resumen!$K$6+Z51*Resumen!$K$7)*20,0)))</f>
        <v/>
      </c>
      <c r="AE51" s="42">
        <f>IF($A51="","",IF(COUNT($L51:$N51)=0,"",SUM($L51:$N51)))</f>
        <v/>
      </c>
      <c r="AF51" s="25">
        <f>IF($A51="","",IF($AC51="","Sin comprobar",IF($AC51&gt;Resumen!$B$3,"Fecha futura",IF(Resumen!$B$3-$AC51&gt;Resumen!$K$10,"Revisión antigua","Revisada"))))</f>
        <v/>
      </c>
      <c r="AG51" s="21">
        <f>IF($A51="","",IF(COUNTIF($A$5:$A$204,$A51)&gt;1,"Código duplicado",IF(OR($B51="",$C51="",$D51="",$E51="",$F51=""),"Faltan datos básicos",IF(AND($I51&lt;&gt;"",$J51&lt;&gt;"",$J51&lt;$I51),"Fechas incoherentes",IF(AND($O51="Autorizado",$AC51=""),"Revisar autorización","Correcta")))))</f>
        <v/>
      </c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  <c r="I52" s="37" t="n"/>
      <c r="J52" s="37" t="n"/>
      <c r="K52" s="13" t="n"/>
      <c r="L52" s="41" t="n"/>
      <c r="M52" s="41" t="n"/>
      <c r="N52" s="41" t="n"/>
      <c r="O52" s="13" t="n"/>
      <c r="P52" s="13" t="n"/>
      <c r="Q52" s="13" t="n"/>
      <c r="R52" s="13" t="n"/>
      <c r="S52" s="13" t="n"/>
      <c r="T52" s="13" t="n"/>
      <c r="U52" s="13" t="n"/>
      <c r="V52" s="13" t="n"/>
      <c r="W52" s="13" t="n"/>
      <c r="X52" s="13" t="n"/>
      <c r="Y52" s="13" t="n"/>
      <c r="Z52" s="13" t="n"/>
      <c r="AA52" s="24" t="n"/>
      <c r="AB52" s="24" t="n"/>
      <c r="AC52" s="37" t="n"/>
      <c r="AD52" s="25">
        <f>IF($A52="","",IF(COUNT($V52:$Z52)&lt;5,"",ROUND((V52*Resumen!$K$4+W52*Resumen!$K$5+X52*Resumen!$K$3+Y52*Resumen!$K$6+Z52*Resumen!$K$7)*20,0)))</f>
        <v/>
      </c>
      <c r="AE52" s="42">
        <f>IF($A52="","",IF(COUNT($L52:$N52)=0,"",SUM($L52:$N52)))</f>
        <v/>
      </c>
      <c r="AF52" s="25">
        <f>IF($A52="","",IF($AC52="","Sin comprobar",IF($AC52&gt;Resumen!$B$3,"Fecha futura",IF(Resumen!$B$3-$AC52&gt;Resumen!$K$10,"Revisión antigua","Revisada"))))</f>
        <v/>
      </c>
      <c r="AG52" s="21">
        <f>IF($A52="","",IF(COUNTIF($A$5:$A$204,$A52)&gt;1,"Código duplicado",IF(OR($B52="",$C52="",$D52="",$E52="",$F52=""),"Faltan datos básicos",IF(AND($I52&lt;&gt;"",$J52&lt;&gt;"",$J52&lt;$I52),"Fechas incoherentes",IF(AND($O52="Autorizado",$AC52=""),"Revisar autorización","Correcta")))))</f>
        <v/>
      </c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  <c r="I53" s="37" t="n"/>
      <c r="J53" s="37" t="n"/>
      <c r="K53" s="13" t="n"/>
      <c r="L53" s="41" t="n"/>
      <c r="M53" s="41" t="n"/>
      <c r="N53" s="41" t="n"/>
      <c r="O53" s="13" t="n"/>
      <c r="P53" s="13" t="n"/>
      <c r="Q53" s="13" t="n"/>
      <c r="R53" s="13" t="n"/>
      <c r="S53" s="13" t="n"/>
      <c r="T53" s="13" t="n"/>
      <c r="U53" s="13" t="n"/>
      <c r="V53" s="13" t="n"/>
      <c r="W53" s="13" t="n"/>
      <c r="X53" s="13" t="n"/>
      <c r="Y53" s="13" t="n"/>
      <c r="Z53" s="13" t="n"/>
      <c r="AA53" s="24" t="n"/>
      <c r="AB53" s="24" t="n"/>
      <c r="AC53" s="37" t="n"/>
      <c r="AD53" s="25">
        <f>IF($A53="","",IF(COUNT($V53:$Z53)&lt;5,"",ROUND((V53*Resumen!$K$4+W53*Resumen!$K$5+X53*Resumen!$K$3+Y53*Resumen!$K$6+Z53*Resumen!$K$7)*20,0)))</f>
        <v/>
      </c>
      <c r="AE53" s="42">
        <f>IF($A53="","",IF(COUNT($L53:$N53)=0,"",SUM($L53:$N53)))</f>
        <v/>
      </c>
      <c r="AF53" s="25">
        <f>IF($A53="","",IF($AC53="","Sin comprobar",IF($AC53&gt;Resumen!$B$3,"Fecha futura",IF(Resumen!$B$3-$AC53&gt;Resumen!$K$10,"Revisión antigua","Revisada"))))</f>
        <v/>
      </c>
      <c r="AG53" s="21">
        <f>IF($A53="","",IF(COUNTIF($A$5:$A$204,$A53)&gt;1,"Código duplicado",IF(OR($B53="",$C53="",$D53="",$E53="",$F53=""),"Faltan datos básicos",IF(AND($I53&lt;&gt;"",$J53&lt;&gt;"",$J53&lt;$I53),"Fechas incoherentes",IF(AND($O53="Autorizado",$AC53=""),"Revisar autorización","Correcta")))))</f>
        <v/>
      </c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  <c r="I54" s="37" t="n"/>
      <c r="J54" s="37" t="n"/>
      <c r="K54" s="13" t="n"/>
      <c r="L54" s="41" t="n"/>
      <c r="M54" s="41" t="n"/>
      <c r="N54" s="41" t="n"/>
      <c r="O54" s="13" t="n"/>
      <c r="P54" s="13" t="n"/>
      <c r="Q54" s="13" t="n"/>
      <c r="R54" s="13" t="n"/>
      <c r="S54" s="13" t="n"/>
      <c r="T54" s="13" t="n"/>
      <c r="U54" s="13" t="n"/>
      <c r="V54" s="13" t="n"/>
      <c r="W54" s="13" t="n"/>
      <c r="X54" s="13" t="n"/>
      <c r="Y54" s="13" t="n"/>
      <c r="Z54" s="13" t="n"/>
      <c r="AA54" s="24" t="n"/>
      <c r="AB54" s="24" t="n"/>
      <c r="AC54" s="37" t="n"/>
      <c r="AD54" s="25">
        <f>IF($A54="","",IF(COUNT($V54:$Z54)&lt;5,"",ROUND((V54*Resumen!$K$4+W54*Resumen!$K$5+X54*Resumen!$K$3+Y54*Resumen!$K$6+Z54*Resumen!$K$7)*20,0)))</f>
        <v/>
      </c>
      <c r="AE54" s="42">
        <f>IF($A54="","",IF(COUNT($L54:$N54)=0,"",SUM($L54:$N54)))</f>
        <v/>
      </c>
      <c r="AF54" s="25">
        <f>IF($A54="","",IF($AC54="","Sin comprobar",IF($AC54&gt;Resumen!$B$3,"Fecha futura",IF(Resumen!$B$3-$AC54&gt;Resumen!$K$10,"Revisión antigua","Revisada"))))</f>
        <v/>
      </c>
      <c r="AG54" s="21">
        <f>IF($A54="","",IF(COUNTIF($A$5:$A$204,$A54)&gt;1,"Código duplicado",IF(OR($B54="",$C54="",$D54="",$E54="",$F54=""),"Faltan datos básicos",IF(AND($I54&lt;&gt;"",$J54&lt;&gt;"",$J54&lt;$I54),"Fechas incoherentes",IF(AND($O54="Autorizado",$AC54=""),"Revisar autorización","Correcta")))))</f>
        <v/>
      </c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  <c r="I55" s="37" t="n"/>
      <c r="J55" s="37" t="n"/>
      <c r="K55" s="13" t="n"/>
      <c r="L55" s="41" t="n"/>
      <c r="M55" s="41" t="n"/>
      <c r="N55" s="41" t="n"/>
      <c r="O55" s="13" t="n"/>
      <c r="P55" s="13" t="n"/>
      <c r="Q55" s="13" t="n"/>
      <c r="R55" s="13" t="n"/>
      <c r="S55" s="13" t="n"/>
      <c r="T55" s="13" t="n"/>
      <c r="U55" s="13" t="n"/>
      <c r="V55" s="13" t="n"/>
      <c r="W55" s="13" t="n"/>
      <c r="X55" s="13" t="n"/>
      <c r="Y55" s="13" t="n"/>
      <c r="Z55" s="13" t="n"/>
      <c r="AA55" s="24" t="n"/>
      <c r="AB55" s="24" t="n"/>
      <c r="AC55" s="37" t="n"/>
      <c r="AD55" s="25">
        <f>IF($A55="","",IF(COUNT($V55:$Z55)&lt;5,"",ROUND((V55*Resumen!$K$4+W55*Resumen!$K$5+X55*Resumen!$K$3+Y55*Resumen!$K$6+Z55*Resumen!$K$7)*20,0)))</f>
        <v/>
      </c>
      <c r="AE55" s="42">
        <f>IF($A55="","",IF(COUNT($L55:$N55)=0,"",SUM($L55:$N55)))</f>
        <v/>
      </c>
      <c r="AF55" s="25">
        <f>IF($A55="","",IF($AC55="","Sin comprobar",IF($AC55&gt;Resumen!$B$3,"Fecha futura",IF(Resumen!$B$3-$AC55&gt;Resumen!$K$10,"Revisión antigua","Revisada"))))</f>
        <v/>
      </c>
      <c r="AG55" s="21">
        <f>IF($A55="","",IF(COUNTIF($A$5:$A$204,$A55)&gt;1,"Código duplicado",IF(OR($B55="",$C55="",$D55="",$E55="",$F55=""),"Faltan datos básicos",IF(AND($I55&lt;&gt;"",$J55&lt;&gt;"",$J55&lt;$I55),"Fechas incoherentes",IF(AND($O55="Autorizado",$AC55=""),"Revisar autorización","Correcta")))))</f>
        <v/>
      </c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  <c r="I56" s="37" t="n"/>
      <c r="J56" s="37" t="n"/>
      <c r="K56" s="13" t="n"/>
      <c r="L56" s="41" t="n"/>
      <c r="M56" s="41" t="n"/>
      <c r="N56" s="41" t="n"/>
      <c r="O56" s="13" t="n"/>
      <c r="P56" s="13" t="n"/>
      <c r="Q56" s="13" t="n"/>
      <c r="R56" s="13" t="n"/>
      <c r="S56" s="13" t="n"/>
      <c r="T56" s="13" t="n"/>
      <c r="U56" s="13" t="n"/>
      <c r="V56" s="13" t="n"/>
      <c r="W56" s="13" t="n"/>
      <c r="X56" s="13" t="n"/>
      <c r="Y56" s="13" t="n"/>
      <c r="Z56" s="13" t="n"/>
      <c r="AA56" s="24" t="n"/>
      <c r="AB56" s="24" t="n"/>
      <c r="AC56" s="37" t="n"/>
      <c r="AD56" s="25">
        <f>IF($A56="","",IF(COUNT($V56:$Z56)&lt;5,"",ROUND((V56*Resumen!$K$4+W56*Resumen!$K$5+X56*Resumen!$K$3+Y56*Resumen!$K$6+Z56*Resumen!$K$7)*20,0)))</f>
        <v/>
      </c>
      <c r="AE56" s="42">
        <f>IF($A56="","",IF(COUNT($L56:$N56)=0,"",SUM($L56:$N56)))</f>
        <v/>
      </c>
      <c r="AF56" s="25">
        <f>IF($A56="","",IF($AC56="","Sin comprobar",IF($AC56&gt;Resumen!$B$3,"Fecha futura",IF(Resumen!$B$3-$AC56&gt;Resumen!$K$10,"Revisión antigua","Revisada"))))</f>
        <v/>
      </c>
      <c r="AG56" s="21">
        <f>IF($A56="","",IF(COUNTIF($A$5:$A$204,$A56)&gt;1,"Código duplicado",IF(OR($B56="",$C56="",$D56="",$E56="",$F56=""),"Faltan datos básicos",IF(AND($I56&lt;&gt;"",$J56&lt;&gt;"",$J56&lt;$I56),"Fechas incoherentes",IF(AND($O56="Autorizado",$AC56=""),"Revisar autorización","Correcta")))))</f>
        <v/>
      </c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  <c r="I57" s="37" t="n"/>
      <c r="J57" s="37" t="n"/>
      <c r="K57" s="13" t="n"/>
      <c r="L57" s="41" t="n"/>
      <c r="M57" s="41" t="n"/>
      <c r="N57" s="41" t="n"/>
      <c r="O57" s="13" t="n"/>
      <c r="P57" s="13" t="n"/>
      <c r="Q57" s="13" t="n"/>
      <c r="R57" s="13" t="n"/>
      <c r="S57" s="13" t="n"/>
      <c r="T57" s="13" t="n"/>
      <c r="U57" s="13" t="n"/>
      <c r="V57" s="13" t="n"/>
      <c r="W57" s="13" t="n"/>
      <c r="X57" s="13" t="n"/>
      <c r="Y57" s="13" t="n"/>
      <c r="Z57" s="13" t="n"/>
      <c r="AA57" s="24" t="n"/>
      <c r="AB57" s="24" t="n"/>
      <c r="AC57" s="37" t="n"/>
      <c r="AD57" s="25">
        <f>IF($A57="","",IF(COUNT($V57:$Z57)&lt;5,"",ROUND((V57*Resumen!$K$4+W57*Resumen!$K$5+X57*Resumen!$K$3+Y57*Resumen!$K$6+Z57*Resumen!$K$7)*20,0)))</f>
        <v/>
      </c>
      <c r="AE57" s="42">
        <f>IF($A57="","",IF(COUNT($L57:$N57)=0,"",SUM($L57:$N57)))</f>
        <v/>
      </c>
      <c r="AF57" s="25">
        <f>IF($A57="","",IF($AC57="","Sin comprobar",IF($AC57&gt;Resumen!$B$3,"Fecha futura",IF(Resumen!$B$3-$AC57&gt;Resumen!$K$10,"Revisión antigua","Revisada"))))</f>
        <v/>
      </c>
      <c r="AG57" s="21">
        <f>IF($A57="","",IF(COUNTIF($A$5:$A$204,$A57)&gt;1,"Código duplicado",IF(OR($B57="",$C57="",$D57="",$E57="",$F57=""),"Faltan datos básicos",IF(AND($I57&lt;&gt;"",$J57&lt;&gt;"",$J57&lt;$I57),"Fechas incoherentes",IF(AND($O57="Autorizado",$AC57=""),"Revisar autorización","Correcta")))))</f>
        <v/>
      </c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  <c r="I58" s="37" t="n"/>
      <c r="J58" s="37" t="n"/>
      <c r="K58" s="13" t="n"/>
      <c r="L58" s="41" t="n"/>
      <c r="M58" s="41" t="n"/>
      <c r="N58" s="41" t="n"/>
      <c r="O58" s="13" t="n"/>
      <c r="P58" s="13" t="n"/>
      <c r="Q58" s="13" t="n"/>
      <c r="R58" s="13" t="n"/>
      <c r="S58" s="13" t="n"/>
      <c r="T58" s="13" t="n"/>
      <c r="U58" s="13" t="n"/>
      <c r="V58" s="13" t="n"/>
      <c r="W58" s="13" t="n"/>
      <c r="X58" s="13" t="n"/>
      <c r="Y58" s="13" t="n"/>
      <c r="Z58" s="13" t="n"/>
      <c r="AA58" s="24" t="n"/>
      <c r="AB58" s="24" t="n"/>
      <c r="AC58" s="37" t="n"/>
      <c r="AD58" s="25">
        <f>IF($A58="","",IF(COUNT($V58:$Z58)&lt;5,"",ROUND((V58*Resumen!$K$4+W58*Resumen!$K$5+X58*Resumen!$K$3+Y58*Resumen!$K$6+Z58*Resumen!$K$7)*20,0)))</f>
        <v/>
      </c>
      <c r="AE58" s="42">
        <f>IF($A58="","",IF(COUNT($L58:$N58)=0,"",SUM($L58:$N58)))</f>
        <v/>
      </c>
      <c r="AF58" s="25">
        <f>IF($A58="","",IF($AC58="","Sin comprobar",IF($AC58&gt;Resumen!$B$3,"Fecha futura",IF(Resumen!$B$3-$AC58&gt;Resumen!$K$10,"Revisión antigua","Revisada"))))</f>
        <v/>
      </c>
      <c r="AG58" s="21">
        <f>IF($A58="","",IF(COUNTIF($A$5:$A$204,$A58)&gt;1,"Código duplicado",IF(OR($B58="",$C58="",$D58="",$E58="",$F58=""),"Faltan datos básicos",IF(AND($I58&lt;&gt;"",$J58&lt;&gt;"",$J58&lt;$I58),"Fechas incoherentes",IF(AND($O58="Autorizado",$AC58=""),"Revisar autorización","Correcta")))))</f>
        <v/>
      </c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  <c r="I59" s="37" t="n"/>
      <c r="J59" s="37" t="n"/>
      <c r="K59" s="13" t="n"/>
      <c r="L59" s="41" t="n"/>
      <c r="M59" s="41" t="n"/>
      <c r="N59" s="41" t="n"/>
      <c r="O59" s="13" t="n"/>
      <c r="P59" s="13" t="n"/>
      <c r="Q59" s="13" t="n"/>
      <c r="R59" s="13" t="n"/>
      <c r="S59" s="13" t="n"/>
      <c r="T59" s="13" t="n"/>
      <c r="U59" s="13" t="n"/>
      <c r="V59" s="13" t="n"/>
      <c r="W59" s="13" t="n"/>
      <c r="X59" s="13" t="n"/>
      <c r="Y59" s="13" t="n"/>
      <c r="Z59" s="13" t="n"/>
      <c r="AA59" s="24" t="n"/>
      <c r="AB59" s="24" t="n"/>
      <c r="AC59" s="37" t="n"/>
      <c r="AD59" s="25">
        <f>IF($A59="","",IF(COUNT($V59:$Z59)&lt;5,"",ROUND((V59*Resumen!$K$4+W59*Resumen!$K$5+X59*Resumen!$K$3+Y59*Resumen!$K$6+Z59*Resumen!$K$7)*20,0)))</f>
        <v/>
      </c>
      <c r="AE59" s="42">
        <f>IF($A59="","",IF(COUNT($L59:$N59)=0,"",SUM($L59:$N59)))</f>
        <v/>
      </c>
      <c r="AF59" s="25">
        <f>IF($A59="","",IF($AC59="","Sin comprobar",IF($AC59&gt;Resumen!$B$3,"Fecha futura",IF(Resumen!$B$3-$AC59&gt;Resumen!$K$10,"Revisión antigua","Revisada"))))</f>
        <v/>
      </c>
      <c r="AG59" s="21">
        <f>IF($A59="","",IF(COUNTIF($A$5:$A$204,$A59)&gt;1,"Código duplicado",IF(OR($B59="",$C59="",$D59="",$E59="",$F59=""),"Faltan datos básicos",IF(AND($I59&lt;&gt;"",$J59&lt;&gt;"",$J59&lt;$I59),"Fechas incoherentes",IF(AND($O59="Autorizado",$AC59=""),"Revisar autorización","Correcta")))))</f>
        <v/>
      </c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  <c r="I60" s="37" t="n"/>
      <c r="J60" s="37" t="n"/>
      <c r="K60" s="13" t="n"/>
      <c r="L60" s="41" t="n"/>
      <c r="M60" s="41" t="n"/>
      <c r="N60" s="41" t="n"/>
      <c r="O60" s="13" t="n"/>
      <c r="P60" s="13" t="n"/>
      <c r="Q60" s="13" t="n"/>
      <c r="R60" s="13" t="n"/>
      <c r="S60" s="13" t="n"/>
      <c r="T60" s="13" t="n"/>
      <c r="U60" s="13" t="n"/>
      <c r="V60" s="13" t="n"/>
      <c r="W60" s="13" t="n"/>
      <c r="X60" s="13" t="n"/>
      <c r="Y60" s="13" t="n"/>
      <c r="Z60" s="13" t="n"/>
      <c r="AA60" s="24" t="n"/>
      <c r="AB60" s="24" t="n"/>
      <c r="AC60" s="37" t="n"/>
      <c r="AD60" s="25">
        <f>IF($A60="","",IF(COUNT($V60:$Z60)&lt;5,"",ROUND((V60*Resumen!$K$4+W60*Resumen!$K$5+X60*Resumen!$K$3+Y60*Resumen!$K$6+Z60*Resumen!$K$7)*20,0)))</f>
        <v/>
      </c>
      <c r="AE60" s="42">
        <f>IF($A60="","",IF(COUNT($L60:$N60)=0,"",SUM($L60:$N60)))</f>
        <v/>
      </c>
      <c r="AF60" s="25">
        <f>IF($A60="","",IF($AC60="","Sin comprobar",IF($AC60&gt;Resumen!$B$3,"Fecha futura",IF(Resumen!$B$3-$AC60&gt;Resumen!$K$10,"Revisión antigua","Revisada"))))</f>
        <v/>
      </c>
      <c r="AG60" s="21">
        <f>IF($A60="","",IF(COUNTIF($A$5:$A$204,$A60)&gt;1,"Código duplicado",IF(OR($B60="",$C60="",$D60="",$E60="",$F60=""),"Faltan datos básicos",IF(AND($I60&lt;&gt;"",$J60&lt;&gt;"",$J60&lt;$I60),"Fechas incoherentes",IF(AND($O60="Autorizado",$AC60=""),"Revisar autorización","Correcta")))))</f>
        <v/>
      </c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37" t="n"/>
      <c r="J61" s="37" t="n"/>
      <c r="K61" s="13" t="n"/>
      <c r="L61" s="41" t="n"/>
      <c r="M61" s="41" t="n"/>
      <c r="N61" s="41" t="n"/>
      <c r="O61" s="13" t="n"/>
      <c r="P61" s="13" t="n"/>
      <c r="Q61" s="13" t="n"/>
      <c r="R61" s="13" t="n"/>
      <c r="S61" s="13" t="n"/>
      <c r="T61" s="13" t="n"/>
      <c r="U61" s="13" t="n"/>
      <c r="V61" s="13" t="n"/>
      <c r="W61" s="13" t="n"/>
      <c r="X61" s="13" t="n"/>
      <c r="Y61" s="13" t="n"/>
      <c r="Z61" s="13" t="n"/>
      <c r="AA61" s="24" t="n"/>
      <c r="AB61" s="24" t="n"/>
      <c r="AC61" s="37" t="n"/>
      <c r="AD61" s="25">
        <f>IF($A61="","",IF(COUNT($V61:$Z61)&lt;5,"",ROUND((V61*Resumen!$K$4+W61*Resumen!$K$5+X61*Resumen!$K$3+Y61*Resumen!$K$6+Z61*Resumen!$K$7)*20,0)))</f>
        <v/>
      </c>
      <c r="AE61" s="42">
        <f>IF($A61="","",IF(COUNT($L61:$N61)=0,"",SUM($L61:$N61)))</f>
        <v/>
      </c>
      <c r="AF61" s="25">
        <f>IF($A61="","",IF($AC61="","Sin comprobar",IF($AC61&gt;Resumen!$B$3,"Fecha futura",IF(Resumen!$B$3-$AC61&gt;Resumen!$K$10,"Revisión antigua","Revisada"))))</f>
        <v/>
      </c>
      <c r="AG61" s="21">
        <f>IF($A61="","",IF(COUNTIF($A$5:$A$204,$A61)&gt;1,"Código duplicado",IF(OR($B61="",$C61="",$D61="",$E61="",$F61=""),"Faltan datos básicos",IF(AND($I61&lt;&gt;"",$J61&lt;&gt;"",$J61&lt;$I61),"Fechas incoherentes",IF(AND($O61="Autorizado",$AC61=""),"Revisar autorización","Correcta")))))</f>
        <v/>
      </c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  <c r="I62" s="37" t="n"/>
      <c r="J62" s="37" t="n"/>
      <c r="K62" s="13" t="n"/>
      <c r="L62" s="41" t="n"/>
      <c r="M62" s="41" t="n"/>
      <c r="N62" s="41" t="n"/>
      <c r="O62" s="13" t="n"/>
      <c r="P62" s="13" t="n"/>
      <c r="Q62" s="13" t="n"/>
      <c r="R62" s="13" t="n"/>
      <c r="S62" s="13" t="n"/>
      <c r="T62" s="13" t="n"/>
      <c r="U62" s="13" t="n"/>
      <c r="V62" s="13" t="n"/>
      <c r="W62" s="13" t="n"/>
      <c r="X62" s="13" t="n"/>
      <c r="Y62" s="13" t="n"/>
      <c r="Z62" s="13" t="n"/>
      <c r="AA62" s="24" t="n"/>
      <c r="AB62" s="24" t="n"/>
      <c r="AC62" s="37" t="n"/>
      <c r="AD62" s="25">
        <f>IF($A62="","",IF(COUNT($V62:$Z62)&lt;5,"",ROUND((V62*Resumen!$K$4+W62*Resumen!$K$5+X62*Resumen!$K$3+Y62*Resumen!$K$6+Z62*Resumen!$K$7)*20,0)))</f>
        <v/>
      </c>
      <c r="AE62" s="42">
        <f>IF($A62="","",IF(COUNT($L62:$N62)=0,"",SUM($L62:$N62)))</f>
        <v/>
      </c>
      <c r="AF62" s="25">
        <f>IF($A62="","",IF($AC62="","Sin comprobar",IF($AC62&gt;Resumen!$B$3,"Fecha futura",IF(Resumen!$B$3-$AC62&gt;Resumen!$K$10,"Revisión antigua","Revisada"))))</f>
        <v/>
      </c>
      <c r="AG62" s="21">
        <f>IF($A62="","",IF(COUNTIF($A$5:$A$204,$A62)&gt;1,"Código duplicado",IF(OR($B62="",$C62="",$D62="",$E62="",$F62=""),"Faltan datos básicos",IF(AND($I62&lt;&gt;"",$J62&lt;&gt;"",$J62&lt;$I62),"Fechas incoherentes",IF(AND($O62="Autorizado",$AC62=""),"Revisar autorización","Correcta")))))</f>
        <v/>
      </c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  <c r="I63" s="37" t="n"/>
      <c r="J63" s="37" t="n"/>
      <c r="K63" s="13" t="n"/>
      <c r="L63" s="41" t="n"/>
      <c r="M63" s="41" t="n"/>
      <c r="N63" s="41" t="n"/>
      <c r="O63" s="13" t="n"/>
      <c r="P63" s="13" t="n"/>
      <c r="Q63" s="13" t="n"/>
      <c r="R63" s="13" t="n"/>
      <c r="S63" s="13" t="n"/>
      <c r="T63" s="13" t="n"/>
      <c r="U63" s="13" t="n"/>
      <c r="V63" s="13" t="n"/>
      <c r="W63" s="13" t="n"/>
      <c r="X63" s="13" t="n"/>
      <c r="Y63" s="13" t="n"/>
      <c r="Z63" s="13" t="n"/>
      <c r="AA63" s="24" t="n"/>
      <c r="AB63" s="24" t="n"/>
      <c r="AC63" s="37" t="n"/>
      <c r="AD63" s="25">
        <f>IF($A63="","",IF(COUNT($V63:$Z63)&lt;5,"",ROUND((V63*Resumen!$K$4+W63*Resumen!$K$5+X63*Resumen!$K$3+Y63*Resumen!$K$6+Z63*Resumen!$K$7)*20,0)))</f>
        <v/>
      </c>
      <c r="AE63" s="42">
        <f>IF($A63="","",IF(COUNT($L63:$N63)=0,"",SUM($L63:$N63)))</f>
        <v/>
      </c>
      <c r="AF63" s="25">
        <f>IF($A63="","",IF($AC63="","Sin comprobar",IF($AC63&gt;Resumen!$B$3,"Fecha futura",IF(Resumen!$B$3-$AC63&gt;Resumen!$K$10,"Revisión antigua","Revisada"))))</f>
        <v/>
      </c>
      <c r="AG63" s="21">
        <f>IF($A63="","",IF(COUNTIF($A$5:$A$204,$A63)&gt;1,"Código duplicado",IF(OR($B63="",$C63="",$D63="",$E63="",$F63=""),"Faltan datos básicos",IF(AND($I63&lt;&gt;"",$J63&lt;&gt;"",$J63&lt;$I63),"Fechas incoherentes",IF(AND($O63="Autorizado",$AC63=""),"Revisar autorización","Correcta")))))</f>
        <v/>
      </c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  <c r="I64" s="37" t="n"/>
      <c r="J64" s="37" t="n"/>
      <c r="K64" s="13" t="n"/>
      <c r="L64" s="41" t="n"/>
      <c r="M64" s="41" t="n"/>
      <c r="N64" s="41" t="n"/>
      <c r="O64" s="13" t="n"/>
      <c r="P64" s="13" t="n"/>
      <c r="Q64" s="13" t="n"/>
      <c r="R64" s="13" t="n"/>
      <c r="S64" s="13" t="n"/>
      <c r="T64" s="13" t="n"/>
      <c r="U64" s="13" t="n"/>
      <c r="V64" s="13" t="n"/>
      <c r="W64" s="13" t="n"/>
      <c r="X64" s="13" t="n"/>
      <c r="Y64" s="13" t="n"/>
      <c r="Z64" s="13" t="n"/>
      <c r="AA64" s="24" t="n"/>
      <c r="AB64" s="24" t="n"/>
      <c r="AC64" s="37" t="n"/>
      <c r="AD64" s="25">
        <f>IF($A64="","",IF(COUNT($V64:$Z64)&lt;5,"",ROUND((V64*Resumen!$K$4+W64*Resumen!$K$5+X64*Resumen!$K$3+Y64*Resumen!$K$6+Z64*Resumen!$K$7)*20,0)))</f>
        <v/>
      </c>
      <c r="AE64" s="42">
        <f>IF($A64="","",IF(COUNT($L64:$N64)=0,"",SUM($L64:$N64)))</f>
        <v/>
      </c>
      <c r="AF64" s="25">
        <f>IF($A64="","",IF($AC64="","Sin comprobar",IF($AC64&gt;Resumen!$B$3,"Fecha futura",IF(Resumen!$B$3-$AC64&gt;Resumen!$K$10,"Revisión antigua","Revisada"))))</f>
        <v/>
      </c>
      <c r="AG64" s="21">
        <f>IF($A64="","",IF(COUNTIF($A$5:$A$204,$A64)&gt;1,"Código duplicado",IF(OR($B64="",$C64="",$D64="",$E64="",$F64=""),"Faltan datos básicos",IF(AND($I64&lt;&gt;"",$J64&lt;&gt;"",$J64&lt;$I64),"Fechas incoherentes",IF(AND($O64="Autorizado",$AC64=""),"Revisar autorización","Correcta")))))</f>
        <v/>
      </c>
    </row>
    <row r="65">
      <c r="A65" s="13" t="n"/>
      <c r="B65" s="13" t="n"/>
      <c r="C65" s="13" t="n"/>
      <c r="D65" s="13" t="n"/>
      <c r="E65" s="13" t="n"/>
      <c r="F65" s="13" t="n"/>
      <c r="G65" s="13" t="n"/>
      <c r="H65" s="13" t="n"/>
      <c r="I65" s="37" t="n"/>
      <c r="J65" s="37" t="n"/>
      <c r="K65" s="13" t="n"/>
      <c r="L65" s="41" t="n"/>
      <c r="M65" s="41" t="n"/>
      <c r="N65" s="41" t="n"/>
      <c r="O65" s="13" t="n"/>
      <c r="P65" s="13" t="n"/>
      <c r="Q65" s="13" t="n"/>
      <c r="R65" s="13" t="n"/>
      <c r="S65" s="13" t="n"/>
      <c r="T65" s="13" t="n"/>
      <c r="U65" s="13" t="n"/>
      <c r="V65" s="13" t="n"/>
      <c r="W65" s="13" t="n"/>
      <c r="X65" s="13" t="n"/>
      <c r="Y65" s="13" t="n"/>
      <c r="Z65" s="13" t="n"/>
      <c r="AA65" s="24" t="n"/>
      <c r="AB65" s="24" t="n"/>
      <c r="AC65" s="37" t="n"/>
      <c r="AD65" s="25">
        <f>IF($A65="","",IF(COUNT($V65:$Z65)&lt;5,"",ROUND((V65*Resumen!$K$4+W65*Resumen!$K$5+X65*Resumen!$K$3+Y65*Resumen!$K$6+Z65*Resumen!$K$7)*20,0)))</f>
        <v/>
      </c>
      <c r="AE65" s="42">
        <f>IF($A65="","",IF(COUNT($L65:$N65)=0,"",SUM($L65:$N65)))</f>
        <v/>
      </c>
      <c r="AF65" s="25">
        <f>IF($A65="","",IF($AC65="","Sin comprobar",IF($AC65&gt;Resumen!$B$3,"Fecha futura",IF(Resumen!$B$3-$AC65&gt;Resumen!$K$10,"Revisión antigua","Revisada"))))</f>
        <v/>
      </c>
      <c r="AG65" s="21">
        <f>IF($A65="","",IF(COUNTIF($A$5:$A$204,$A65)&gt;1,"Código duplicado",IF(OR($B65="",$C65="",$D65="",$E65="",$F65=""),"Faltan datos básicos",IF(AND($I65&lt;&gt;"",$J65&lt;&gt;"",$J65&lt;$I65),"Fechas incoherentes",IF(AND($O65="Autorizado",$AC65=""),"Revisar autorización","Correcta")))))</f>
        <v/>
      </c>
    </row>
    <row r="66">
      <c r="A66" s="13" t="n"/>
      <c r="B66" s="13" t="n"/>
      <c r="C66" s="13" t="n"/>
      <c r="D66" s="13" t="n"/>
      <c r="E66" s="13" t="n"/>
      <c r="F66" s="13" t="n"/>
      <c r="G66" s="13" t="n"/>
      <c r="H66" s="13" t="n"/>
      <c r="I66" s="37" t="n"/>
      <c r="J66" s="37" t="n"/>
      <c r="K66" s="13" t="n"/>
      <c r="L66" s="41" t="n"/>
      <c r="M66" s="41" t="n"/>
      <c r="N66" s="41" t="n"/>
      <c r="O66" s="13" t="n"/>
      <c r="P66" s="13" t="n"/>
      <c r="Q66" s="13" t="n"/>
      <c r="R66" s="13" t="n"/>
      <c r="S66" s="13" t="n"/>
      <c r="T66" s="13" t="n"/>
      <c r="U66" s="13" t="n"/>
      <c r="V66" s="13" t="n"/>
      <c r="W66" s="13" t="n"/>
      <c r="X66" s="13" t="n"/>
      <c r="Y66" s="13" t="n"/>
      <c r="Z66" s="13" t="n"/>
      <c r="AA66" s="24" t="n"/>
      <c r="AB66" s="24" t="n"/>
      <c r="AC66" s="37" t="n"/>
      <c r="AD66" s="25">
        <f>IF($A66="","",IF(COUNT($V66:$Z66)&lt;5,"",ROUND((V66*Resumen!$K$4+W66*Resumen!$K$5+X66*Resumen!$K$3+Y66*Resumen!$K$6+Z66*Resumen!$K$7)*20,0)))</f>
        <v/>
      </c>
      <c r="AE66" s="42">
        <f>IF($A66="","",IF(COUNT($L66:$N66)=0,"",SUM($L66:$N66)))</f>
        <v/>
      </c>
      <c r="AF66" s="25">
        <f>IF($A66="","",IF($AC66="","Sin comprobar",IF($AC66&gt;Resumen!$B$3,"Fecha futura",IF(Resumen!$B$3-$AC66&gt;Resumen!$K$10,"Revisión antigua","Revisada"))))</f>
        <v/>
      </c>
      <c r="AG66" s="21">
        <f>IF($A66="","",IF(COUNTIF($A$5:$A$204,$A66)&gt;1,"Código duplicado",IF(OR($B66="",$C66="",$D66="",$E66="",$F66=""),"Faltan datos básicos",IF(AND($I66&lt;&gt;"",$J66&lt;&gt;"",$J66&lt;$I66),"Fechas incoherentes",IF(AND($O66="Autorizado",$AC66=""),"Revisar autorización","Correcta")))))</f>
        <v/>
      </c>
    </row>
    <row r="67">
      <c r="A67" s="13" t="n"/>
      <c r="B67" s="13" t="n"/>
      <c r="C67" s="13" t="n"/>
      <c r="D67" s="13" t="n"/>
      <c r="E67" s="13" t="n"/>
      <c r="F67" s="13" t="n"/>
      <c r="G67" s="13" t="n"/>
      <c r="H67" s="13" t="n"/>
      <c r="I67" s="37" t="n"/>
      <c r="J67" s="37" t="n"/>
      <c r="K67" s="13" t="n"/>
      <c r="L67" s="41" t="n"/>
      <c r="M67" s="41" t="n"/>
      <c r="N67" s="41" t="n"/>
      <c r="O67" s="13" t="n"/>
      <c r="P67" s="13" t="n"/>
      <c r="Q67" s="13" t="n"/>
      <c r="R67" s="13" t="n"/>
      <c r="S67" s="13" t="n"/>
      <c r="T67" s="13" t="n"/>
      <c r="U67" s="13" t="n"/>
      <c r="V67" s="13" t="n"/>
      <c r="W67" s="13" t="n"/>
      <c r="X67" s="13" t="n"/>
      <c r="Y67" s="13" t="n"/>
      <c r="Z67" s="13" t="n"/>
      <c r="AA67" s="24" t="n"/>
      <c r="AB67" s="24" t="n"/>
      <c r="AC67" s="37" t="n"/>
      <c r="AD67" s="25">
        <f>IF($A67="","",IF(COUNT($V67:$Z67)&lt;5,"",ROUND((V67*Resumen!$K$4+W67*Resumen!$K$5+X67*Resumen!$K$3+Y67*Resumen!$K$6+Z67*Resumen!$K$7)*20,0)))</f>
        <v/>
      </c>
      <c r="AE67" s="42">
        <f>IF($A67="","",IF(COUNT($L67:$N67)=0,"",SUM($L67:$N67)))</f>
        <v/>
      </c>
      <c r="AF67" s="25">
        <f>IF($A67="","",IF($AC67="","Sin comprobar",IF($AC67&gt;Resumen!$B$3,"Fecha futura",IF(Resumen!$B$3-$AC67&gt;Resumen!$K$10,"Revisión antigua","Revisada"))))</f>
        <v/>
      </c>
      <c r="AG67" s="21">
        <f>IF($A67="","",IF(COUNTIF($A$5:$A$204,$A67)&gt;1,"Código duplicado",IF(OR($B67="",$C67="",$D67="",$E67="",$F67=""),"Faltan datos básicos",IF(AND($I67&lt;&gt;"",$J67&lt;&gt;"",$J67&lt;$I67),"Fechas incoherentes",IF(AND($O67="Autorizado",$AC67=""),"Revisar autorización","Correcta")))))</f>
        <v/>
      </c>
    </row>
    <row r="68">
      <c r="A68" s="13" t="n"/>
      <c r="B68" s="13" t="n"/>
      <c r="C68" s="13" t="n"/>
      <c r="D68" s="13" t="n"/>
      <c r="E68" s="13" t="n"/>
      <c r="F68" s="13" t="n"/>
      <c r="G68" s="13" t="n"/>
      <c r="H68" s="13" t="n"/>
      <c r="I68" s="37" t="n"/>
      <c r="J68" s="37" t="n"/>
      <c r="K68" s="13" t="n"/>
      <c r="L68" s="41" t="n"/>
      <c r="M68" s="41" t="n"/>
      <c r="N68" s="41" t="n"/>
      <c r="O68" s="13" t="n"/>
      <c r="P68" s="13" t="n"/>
      <c r="Q68" s="13" t="n"/>
      <c r="R68" s="13" t="n"/>
      <c r="S68" s="13" t="n"/>
      <c r="T68" s="13" t="n"/>
      <c r="U68" s="13" t="n"/>
      <c r="V68" s="13" t="n"/>
      <c r="W68" s="13" t="n"/>
      <c r="X68" s="13" t="n"/>
      <c r="Y68" s="13" t="n"/>
      <c r="Z68" s="13" t="n"/>
      <c r="AA68" s="24" t="n"/>
      <c r="AB68" s="24" t="n"/>
      <c r="AC68" s="37" t="n"/>
      <c r="AD68" s="25">
        <f>IF($A68="","",IF(COUNT($V68:$Z68)&lt;5,"",ROUND((V68*Resumen!$K$4+W68*Resumen!$K$5+X68*Resumen!$K$3+Y68*Resumen!$K$6+Z68*Resumen!$K$7)*20,0)))</f>
        <v/>
      </c>
      <c r="AE68" s="42">
        <f>IF($A68="","",IF(COUNT($L68:$N68)=0,"",SUM($L68:$N68)))</f>
        <v/>
      </c>
      <c r="AF68" s="25">
        <f>IF($A68="","",IF($AC68="","Sin comprobar",IF($AC68&gt;Resumen!$B$3,"Fecha futura",IF(Resumen!$B$3-$AC68&gt;Resumen!$K$10,"Revisión antigua","Revisada"))))</f>
        <v/>
      </c>
      <c r="AG68" s="21">
        <f>IF($A68="","",IF(COUNTIF($A$5:$A$204,$A68)&gt;1,"Código duplicado",IF(OR($B68="",$C68="",$D68="",$E68="",$F68=""),"Faltan datos básicos",IF(AND($I68&lt;&gt;"",$J68&lt;&gt;"",$J68&lt;$I68),"Fechas incoherentes",IF(AND($O68="Autorizado",$AC68=""),"Revisar autorización","Correcta")))))</f>
        <v/>
      </c>
    </row>
    <row r="69">
      <c r="A69" s="13" t="n"/>
      <c r="B69" s="13" t="n"/>
      <c r="C69" s="13" t="n"/>
      <c r="D69" s="13" t="n"/>
      <c r="E69" s="13" t="n"/>
      <c r="F69" s="13" t="n"/>
      <c r="G69" s="13" t="n"/>
      <c r="H69" s="13" t="n"/>
      <c r="I69" s="37" t="n"/>
      <c r="J69" s="37" t="n"/>
      <c r="K69" s="13" t="n"/>
      <c r="L69" s="41" t="n"/>
      <c r="M69" s="41" t="n"/>
      <c r="N69" s="41" t="n"/>
      <c r="O69" s="13" t="n"/>
      <c r="P69" s="13" t="n"/>
      <c r="Q69" s="13" t="n"/>
      <c r="R69" s="13" t="n"/>
      <c r="S69" s="13" t="n"/>
      <c r="T69" s="13" t="n"/>
      <c r="U69" s="13" t="n"/>
      <c r="V69" s="13" t="n"/>
      <c r="W69" s="13" t="n"/>
      <c r="X69" s="13" t="n"/>
      <c r="Y69" s="13" t="n"/>
      <c r="Z69" s="13" t="n"/>
      <c r="AA69" s="24" t="n"/>
      <c r="AB69" s="24" t="n"/>
      <c r="AC69" s="37" t="n"/>
      <c r="AD69" s="25">
        <f>IF($A69="","",IF(COUNT($V69:$Z69)&lt;5,"",ROUND((V69*Resumen!$K$4+W69*Resumen!$K$5+X69*Resumen!$K$3+Y69*Resumen!$K$6+Z69*Resumen!$K$7)*20,0)))</f>
        <v/>
      </c>
      <c r="AE69" s="42">
        <f>IF($A69="","",IF(COUNT($L69:$N69)=0,"",SUM($L69:$N69)))</f>
        <v/>
      </c>
      <c r="AF69" s="25">
        <f>IF($A69="","",IF($AC69="","Sin comprobar",IF($AC69&gt;Resumen!$B$3,"Fecha futura",IF(Resumen!$B$3-$AC69&gt;Resumen!$K$10,"Revisión antigua","Revisada"))))</f>
        <v/>
      </c>
      <c r="AG69" s="21">
        <f>IF($A69="","",IF(COUNTIF($A$5:$A$204,$A69)&gt;1,"Código duplicado",IF(OR($B69="",$C69="",$D69="",$E69="",$F69=""),"Faltan datos básicos",IF(AND($I69&lt;&gt;"",$J69&lt;&gt;"",$J69&lt;$I69),"Fechas incoherentes",IF(AND($O69="Autorizado",$AC69=""),"Revisar autorización","Correcta")))))</f>
        <v/>
      </c>
    </row>
    <row r="70">
      <c r="A70" s="13" t="n"/>
      <c r="B70" s="13" t="n"/>
      <c r="C70" s="13" t="n"/>
      <c r="D70" s="13" t="n"/>
      <c r="E70" s="13" t="n"/>
      <c r="F70" s="13" t="n"/>
      <c r="G70" s="13" t="n"/>
      <c r="H70" s="13" t="n"/>
      <c r="I70" s="37" t="n"/>
      <c r="J70" s="37" t="n"/>
      <c r="K70" s="13" t="n"/>
      <c r="L70" s="41" t="n"/>
      <c r="M70" s="41" t="n"/>
      <c r="N70" s="41" t="n"/>
      <c r="O70" s="13" t="n"/>
      <c r="P70" s="13" t="n"/>
      <c r="Q70" s="13" t="n"/>
      <c r="R70" s="13" t="n"/>
      <c r="S70" s="13" t="n"/>
      <c r="T70" s="13" t="n"/>
      <c r="U70" s="13" t="n"/>
      <c r="V70" s="13" t="n"/>
      <c r="W70" s="13" t="n"/>
      <c r="X70" s="13" t="n"/>
      <c r="Y70" s="13" t="n"/>
      <c r="Z70" s="13" t="n"/>
      <c r="AA70" s="24" t="n"/>
      <c r="AB70" s="24" t="n"/>
      <c r="AC70" s="37" t="n"/>
      <c r="AD70" s="25">
        <f>IF($A70="","",IF(COUNT($V70:$Z70)&lt;5,"",ROUND((V70*Resumen!$K$4+W70*Resumen!$K$5+X70*Resumen!$K$3+Y70*Resumen!$K$6+Z70*Resumen!$K$7)*20,0)))</f>
        <v/>
      </c>
      <c r="AE70" s="42">
        <f>IF($A70="","",IF(COUNT($L70:$N70)=0,"",SUM($L70:$N70)))</f>
        <v/>
      </c>
      <c r="AF70" s="25">
        <f>IF($A70="","",IF($AC70="","Sin comprobar",IF($AC70&gt;Resumen!$B$3,"Fecha futura",IF(Resumen!$B$3-$AC70&gt;Resumen!$K$10,"Revisión antigua","Revisada"))))</f>
        <v/>
      </c>
      <c r="AG70" s="21">
        <f>IF($A70="","",IF(COUNTIF($A$5:$A$204,$A70)&gt;1,"Código duplicado",IF(OR($B70="",$C70="",$D70="",$E70="",$F70=""),"Faltan datos básicos",IF(AND($I70&lt;&gt;"",$J70&lt;&gt;"",$J70&lt;$I70),"Fechas incoherentes",IF(AND($O70="Autorizado",$AC70=""),"Revisar autorización","Correcta")))))</f>
        <v/>
      </c>
    </row>
    <row r="71">
      <c r="A71" s="13" t="n"/>
      <c r="B71" s="13" t="n"/>
      <c r="C71" s="13" t="n"/>
      <c r="D71" s="13" t="n"/>
      <c r="E71" s="13" t="n"/>
      <c r="F71" s="13" t="n"/>
      <c r="G71" s="13" t="n"/>
      <c r="H71" s="13" t="n"/>
      <c r="I71" s="37" t="n"/>
      <c r="J71" s="37" t="n"/>
      <c r="K71" s="13" t="n"/>
      <c r="L71" s="41" t="n"/>
      <c r="M71" s="41" t="n"/>
      <c r="N71" s="41" t="n"/>
      <c r="O71" s="13" t="n"/>
      <c r="P71" s="13" t="n"/>
      <c r="Q71" s="13" t="n"/>
      <c r="R71" s="13" t="n"/>
      <c r="S71" s="13" t="n"/>
      <c r="T71" s="13" t="n"/>
      <c r="U71" s="13" t="n"/>
      <c r="V71" s="13" t="n"/>
      <c r="W71" s="13" t="n"/>
      <c r="X71" s="13" t="n"/>
      <c r="Y71" s="13" t="n"/>
      <c r="Z71" s="13" t="n"/>
      <c r="AA71" s="24" t="n"/>
      <c r="AB71" s="24" t="n"/>
      <c r="AC71" s="37" t="n"/>
      <c r="AD71" s="25">
        <f>IF($A71="","",IF(COUNT($V71:$Z71)&lt;5,"",ROUND((V71*Resumen!$K$4+W71*Resumen!$K$5+X71*Resumen!$K$3+Y71*Resumen!$K$6+Z71*Resumen!$K$7)*20,0)))</f>
        <v/>
      </c>
      <c r="AE71" s="42">
        <f>IF($A71="","",IF(COUNT($L71:$N71)=0,"",SUM($L71:$N71)))</f>
        <v/>
      </c>
      <c r="AF71" s="25">
        <f>IF($A71="","",IF($AC71="","Sin comprobar",IF($AC71&gt;Resumen!$B$3,"Fecha futura",IF(Resumen!$B$3-$AC71&gt;Resumen!$K$10,"Revisión antigua","Revisada"))))</f>
        <v/>
      </c>
      <c r="AG71" s="21">
        <f>IF($A71="","",IF(COUNTIF($A$5:$A$204,$A71)&gt;1,"Código duplicado",IF(OR($B71="",$C71="",$D71="",$E71="",$F71=""),"Faltan datos básicos",IF(AND($I71&lt;&gt;"",$J71&lt;&gt;"",$J71&lt;$I71),"Fechas incoherentes",IF(AND($O71="Autorizado",$AC71=""),"Revisar autorización","Correcta")))))</f>
        <v/>
      </c>
    </row>
    <row r="72">
      <c r="A72" s="13" t="n"/>
      <c r="B72" s="13" t="n"/>
      <c r="C72" s="13" t="n"/>
      <c r="D72" s="13" t="n"/>
      <c r="E72" s="13" t="n"/>
      <c r="F72" s="13" t="n"/>
      <c r="G72" s="13" t="n"/>
      <c r="H72" s="13" t="n"/>
      <c r="I72" s="37" t="n"/>
      <c r="J72" s="37" t="n"/>
      <c r="K72" s="13" t="n"/>
      <c r="L72" s="41" t="n"/>
      <c r="M72" s="41" t="n"/>
      <c r="N72" s="41" t="n"/>
      <c r="O72" s="13" t="n"/>
      <c r="P72" s="13" t="n"/>
      <c r="Q72" s="13" t="n"/>
      <c r="R72" s="13" t="n"/>
      <c r="S72" s="13" t="n"/>
      <c r="T72" s="13" t="n"/>
      <c r="U72" s="13" t="n"/>
      <c r="V72" s="13" t="n"/>
      <c r="W72" s="13" t="n"/>
      <c r="X72" s="13" t="n"/>
      <c r="Y72" s="13" t="n"/>
      <c r="Z72" s="13" t="n"/>
      <c r="AA72" s="24" t="n"/>
      <c r="AB72" s="24" t="n"/>
      <c r="AC72" s="37" t="n"/>
      <c r="AD72" s="25">
        <f>IF($A72="","",IF(COUNT($V72:$Z72)&lt;5,"",ROUND((V72*Resumen!$K$4+W72*Resumen!$K$5+X72*Resumen!$K$3+Y72*Resumen!$K$6+Z72*Resumen!$K$7)*20,0)))</f>
        <v/>
      </c>
      <c r="AE72" s="42">
        <f>IF($A72="","",IF(COUNT($L72:$N72)=0,"",SUM($L72:$N72)))</f>
        <v/>
      </c>
      <c r="AF72" s="25">
        <f>IF($A72="","",IF($AC72="","Sin comprobar",IF($AC72&gt;Resumen!$B$3,"Fecha futura",IF(Resumen!$B$3-$AC72&gt;Resumen!$K$10,"Revisión antigua","Revisada"))))</f>
        <v/>
      </c>
      <c r="AG72" s="21">
        <f>IF($A72="","",IF(COUNTIF($A$5:$A$204,$A72)&gt;1,"Código duplicado",IF(OR($B72="",$C72="",$D72="",$E72="",$F72=""),"Faltan datos básicos",IF(AND($I72&lt;&gt;"",$J72&lt;&gt;"",$J72&lt;$I72),"Fechas incoherentes",IF(AND($O72="Autorizado",$AC72=""),"Revisar autorización","Correcta")))))</f>
        <v/>
      </c>
    </row>
    <row r="73">
      <c r="A73" s="13" t="n"/>
      <c r="B73" s="13" t="n"/>
      <c r="C73" s="13" t="n"/>
      <c r="D73" s="13" t="n"/>
      <c r="E73" s="13" t="n"/>
      <c r="F73" s="13" t="n"/>
      <c r="G73" s="13" t="n"/>
      <c r="H73" s="13" t="n"/>
      <c r="I73" s="37" t="n"/>
      <c r="J73" s="37" t="n"/>
      <c r="K73" s="13" t="n"/>
      <c r="L73" s="41" t="n"/>
      <c r="M73" s="41" t="n"/>
      <c r="N73" s="41" t="n"/>
      <c r="O73" s="13" t="n"/>
      <c r="P73" s="13" t="n"/>
      <c r="Q73" s="13" t="n"/>
      <c r="R73" s="13" t="n"/>
      <c r="S73" s="13" t="n"/>
      <c r="T73" s="13" t="n"/>
      <c r="U73" s="13" t="n"/>
      <c r="V73" s="13" t="n"/>
      <c r="W73" s="13" t="n"/>
      <c r="X73" s="13" t="n"/>
      <c r="Y73" s="13" t="n"/>
      <c r="Z73" s="13" t="n"/>
      <c r="AA73" s="24" t="n"/>
      <c r="AB73" s="24" t="n"/>
      <c r="AC73" s="37" t="n"/>
      <c r="AD73" s="25">
        <f>IF($A73="","",IF(COUNT($V73:$Z73)&lt;5,"",ROUND((V73*Resumen!$K$4+W73*Resumen!$K$5+X73*Resumen!$K$3+Y73*Resumen!$K$6+Z73*Resumen!$K$7)*20,0)))</f>
        <v/>
      </c>
      <c r="AE73" s="42">
        <f>IF($A73="","",IF(COUNT($L73:$N73)=0,"",SUM($L73:$N73)))</f>
        <v/>
      </c>
      <c r="AF73" s="25">
        <f>IF($A73="","",IF($AC73="","Sin comprobar",IF($AC73&gt;Resumen!$B$3,"Fecha futura",IF(Resumen!$B$3-$AC73&gt;Resumen!$K$10,"Revisión antigua","Revisada"))))</f>
        <v/>
      </c>
      <c r="AG73" s="21">
        <f>IF($A73="","",IF(COUNTIF($A$5:$A$204,$A73)&gt;1,"Código duplicado",IF(OR($B73="",$C73="",$D73="",$E73="",$F73=""),"Faltan datos básicos",IF(AND($I73&lt;&gt;"",$J73&lt;&gt;"",$J73&lt;$I73),"Fechas incoherentes",IF(AND($O73="Autorizado",$AC73=""),"Revisar autorización","Correcta")))))</f>
        <v/>
      </c>
    </row>
    <row r="74">
      <c r="A74" s="13" t="n"/>
      <c r="B74" s="13" t="n"/>
      <c r="C74" s="13" t="n"/>
      <c r="D74" s="13" t="n"/>
      <c r="E74" s="13" t="n"/>
      <c r="F74" s="13" t="n"/>
      <c r="G74" s="13" t="n"/>
      <c r="H74" s="13" t="n"/>
      <c r="I74" s="37" t="n"/>
      <c r="J74" s="37" t="n"/>
      <c r="K74" s="13" t="n"/>
      <c r="L74" s="41" t="n"/>
      <c r="M74" s="41" t="n"/>
      <c r="N74" s="41" t="n"/>
      <c r="O74" s="13" t="n"/>
      <c r="P74" s="13" t="n"/>
      <c r="Q74" s="13" t="n"/>
      <c r="R74" s="13" t="n"/>
      <c r="S74" s="13" t="n"/>
      <c r="T74" s="13" t="n"/>
      <c r="U74" s="13" t="n"/>
      <c r="V74" s="13" t="n"/>
      <c r="W74" s="13" t="n"/>
      <c r="X74" s="13" t="n"/>
      <c r="Y74" s="13" t="n"/>
      <c r="Z74" s="13" t="n"/>
      <c r="AA74" s="24" t="n"/>
      <c r="AB74" s="24" t="n"/>
      <c r="AC74" s="37" t="n"/>
      <c r="AD74" s="25">
        <f>IF($A74="","",IF(COUNT($V74:$Z74)&lt;5,"",ROUND((V74*Resumen!$K$4+W74*Resumen!$K$5+X74*Resumen!$K$3+Y74*Resumen!$K$6+Z74*Resumen!$K$7)*20,0)))</f>
        <v/>
      </c>
      <c r="AE74" s="42">
        <f>IF($A74="","",IF(COUNT($L74:$N74)=0,"",SUM($L74:$N74)))</f>
        <v/>
      </c>
      <c r="AF74" s="25">
        <f>IF($A74="","",IF($AC74="","Sin comprobar",IF($AC74&gt;Resumen!$B$3,"Fecha futura",IF(Resumen!$B$3-$AC74&gt;Resumen!$K$10,"Revisión antigua","Revisada"))))</f>
        <v/>
      </c>
      <c r="AG74" s="21">
        <f>IF($A74="","",IF(COUNTIF($A$5:$A$204,$A74)&gt;1,"Código duplicado",IF(OR($B74="",$C74="",$D74="",$E74="",$F74=""),"Faltan datos básicos",IF(AND($I74&lt;&gt;"",$J74&lt;&gt;"",$J74&lt;$I74),"Fechas incoherentes",IF(AND($O74="Autorizado",$AC74=""),"Revisar autorización","Correcta")))))</f>
        <v/>
      </c>
    </row>
    <row r="75">
      <c r="A75" s="13" t="n"/>
      <c r="B75" s="13" t="n"/>
      <c r="C75" s="13" t="n"/>
      <c r="D75" s="13" t="n"/>
      <c r="E75" s="13" t="n"/>
      <c r="F75" s="13" t="n"/>
      <c r="G75" s="13" t="n"/>
      <c r="H75" s="13" t="n"/>
      <c r="I75" s="37" t="n"/>
      <c r="J75" s="37" t="n"/>
      <c r="K75" s="13" t="n"/>
      <c r="L75" s="41" t="n"/>
      <c r="M75" s="41" t="n"/>
      <c r="N75" s="41" t="n"/>
      <c r="O75" s="13" t="n"/>
      <c r="P75" s="13" t="n"/>
      <c r="Q75" s="13" t="n"/>
      <c r="R75" s="13" t="n"/>
      <c r="S75" s="13" t="n"/>
      <c r="T75" s="13" t="n"/>
      <c r="U75" s="13" t="n"/>
      <c r="V75" s="13" t="n"/>
      <c r="W75" s="13" t="n"/>
      <c r="X75" s="13" t="n"/>
      <c r="Y75" s="13" t="n"/>
      <c r="Z75" s="13" t="n"/>
      <c r="AA75" s="24" t="n"/>
      <c r="AB75" s="24" t="n"/>
      <c r="AC75" s="37" t="n"/>
      <c r="AD75" s="25">
        <f>IF($A75="","",IF(COUNT($V75:$Z75)&lt;5,"",ROUND((V75*Resumen!$K$4+W75*Resumen!$K$5+X75*Resumen!$K$3+Y75*Resumen!$K$6+Z75*Resumen!$K$7)*20,0)))</f>
        <v/>
      </c>
      <c r="AE75" s="42">
        <f>IF($A75="","",IF(COUNT($L75:$N75)=0,"",SUM($L75:$N75)))</f>
        <v/>
      </c>
      <c r="AF75" s="25">
        <f>IF($A75="","",IF($AC75="","Sin comprobar",IF($AC75&gt;Resumen!$B$3,"Fecha futura",IF(Resumen!$B$3-$AC75&gt;Resumen!$K$10,"Revisión antigua","Revisada"))))</f>
        <v/>
      </c>
      <c r="AG75" s="21">
        <f>IF($A75="","",IF(COUNTIF($A$5:$A$204,$A75)&gt;1,"Código duplicado",IF(OR($B75="",$C75="",$D75="",$E75="",$F75=""),"Faltan datos básicos",IF(AND($I75&lt;&gt;"",$J75&lt;&gt;"",$J75&lt;$I75),"Fechas incoherentes",IF(AND($O75="Autorizado",$AC75=""),"Revisar autorización","Correcta")))))</f>
        <v/>
      </c>
    </row>
    <row r="76">
      <c r="A76" s="13" t="n"/>
      <c r="B76" s="13" t="n"/>
      <c r="C76" s="13" t="n"/>
      <c r="D76" s="13" t="n"/>
      <c r="E76" s="13" t="n"/>
      <c r="F76" s="13" t="n"/>
      <c r="G76" s="13" t="n"/>
      <c r="H76" s="13" t="n"/>
      <c r="I76" s="37" t="n"/>
      <c r="J76" s="37" t="n"/>
      <c r="K76" s="13" t="n"/>
      <c r="L76" s="41" t="n"/>
      <c r="M76" s="41" t="n"/>
      <c r="N76" s="41" t="n"/>
      <c r="O76" s="13" t="n"/>
      <c r="P76" s="13" t="n"/>
      <c r="Q76" s="13" t="n"/>
      <c r="R76" s="13" t="n"/>
      <c r="S76" s="13" t="n"/>
      <c r="T76" s="13" t="n"/>
      <c r="U76" s="13" t="n"/>
      <c r="V76" s="13" t="n"/>
      <c r="W76" s="13" t="n"/>
      <c r="X76" s="13" t="n"/>
      <c r="Y76" s="13" t="n"/>
      <c r="Z76" s="13" t="n"/>
      <c r="AA76" s="24" t="n"/>
      <c r="AB76" s="24" t="n"/>
      <c r="AC76" s="37" t="n"/>
      <c r="AD76" s="25">
        <f>IF($A76="","",IF(COUNT($V76:$Z76)&lt;5,"",ROUND((V76*Resumen!$K$4+W76*Resumen!$K$5+X76*Resumen!$K$3+Y76*Resumen!$K$6+Z76*Resumen!$K$7)*20,0)))</f>
        <v/>
      </c>
      <c r="AE76" s="42">
        <f>IF($A76="","",IF(COUNT($L76:$N76)=0,"",SUM($L76:$N76)))</f>
        <v/>
      </c>
      <c r="AF76" s="25">
        <f>IF($A76="","",IF($AC76="","Sin comprobar",IF($AC76&gt;Resumen!$B$3,"Fecha futura",IF(Resumen!$B$3-$AC76&gt;Resumen!$K$10,"Revisión antigua","Revisada"))))</f>
        <v/>
      </c>
      <c r="AG76" s="21">
        <f>IF($A76="","",IF(COUNTIF($A$5:$A$204,$A76)&gt;1,"Código duplicado",IF(OR($B76="",$C76="",$D76="",$E76="",$F76=""),"Faltan datos básicos",IF(AND($I76&lt;&gt;"",$J76&lt;&gt;"",$J76&lt;$I76),"Fechas incoherentes",IF(AND($O76="Autorizado",$AC76=""),"Revisar autorización","Correcta")))))</f>
        <v/>
      </c>
    </row>
    <row r="77">
      <c r="A77" s="13" t="n"/>
      <c r="B77" s="13" t="n"/>
      <c r="C77" s="13" t="n"/>
      <c r="D77" s="13" t="n"/>
      <c r="E77" s="13" t="n"/>
      <c r="F77" s="13" t="n"/>
      <c r="G77" s="13" t="n"/>
      <c r="H77" s="13" t="n"/>
      <c r="I77" s="37" t="n"/>
      <c r="J77" s="37" t="n"/>
      <c r="K77" s="13" t="n"/>
      <c r="L77" s="41" t="n"/>
      <c r="M77" s="41" t="n"/>
      <c r="N77" s="41" t="n"/>
      <c r="O77" s="13" t="n"/>
      <c r="P77" s="13" t="n"/>
      <c r="Q77" s="13" t="n"/>
      <c r="R77" s="13" t="n"/>
      <c r="S77" s="13" t="n"/>
      <c r="T77" s="13" t="n"/>
      <c r="U77" s="13" t="n"/>
      <c r="V77" s="13" t="n"/>
      <c r="W77" s="13" t="n"/>
      <c r="X77" s="13" t="n"/>
      <c r="Y77" s="13" t="n"/>
      <c r="Z77" s="13" t="n"/>
      <c r="AA77" s="24" t="n"/>
      <c r="AB77" s="24" t="n"/>
      <c r="AC77" s="37" t="n"/>
      <c r="AD77" s="25">
        <f>IF($A77="","",IF(COUNT($V77:$Z77)&lt;5,"",ROUND((V77*Resumen!$K$4+W77*Resumen!$K$5+X77*Resumen!$K$3+Y77*Resumen!$K$6+Z77*Resumen!$K$7)*20,0)))</f>
        <v/>
      </c>
      <c r="AE77" s="42">
        <f>IF($A77="","",IF(COUNT($L77:$N77)=0,"",SUM($L77:$N77)))</f>
        <v/>
      </c>
      <c r="AF77" s="25">
        <f>IF($A77="","",IF($AC77="","Sin comprobar",IF($AC77&gt;Resumen!$B$3,"Fecha futura",IF(Resumen!$B$3-$AC77&gt;Resumen!$K$10,"Revisión antigua","Revisada"))))</f>
        <v/>
      </c>
      <c r="AG77" s="21">
        <f>IF($A77="","",IF(COUNTIF($A$5:$A$204,$A77)&gt;1,"Código duplicado",IF(OR($B77="",$C77="",$D77="",$E77="",$F77=""),"Faltan datos básicos",IF(AND($I77&lt;&gt;"",$J77&lt;&gt;"",$J77&lt;$I77),"Fechas incoherentes",IF(AND($O77="Autorizado",$AC77=""),"Revisar autorización","Correcta")))))</f>
        <v/>
      </c>
    </row>
    <row r="78">
      <c r="A78" s="13" t="n"/>
      <c r="B78" s="13" t="n"/>
      <c r="C78" s="13" t="n"/>
      <c r="D78" s="13" t="n"/>
      <c r="E78" s="13" t="n"/>
      <c r="F78" s="13" t="n"/>
      <c r="G78" s="13" t="n"/>
      <c r="H78" s="13" t="n"/>
      <c r="I78" s="37" t="n"/>
      <c r="J78" s="37" t="n"/>
      <c r="K78" s="13" t="n"/>
      <c r="L78" s="41" t="n"/>
      <c r="M78" s="41" t="n"/>
      <c r="N78" s="41" t="n"/>
      <c r="O78" s="13" t="n"/>
      <c r="P78" s="13" t="n"/>
      <c r="Q78" s="13" t="n"/>
      <c r="R78" s="13" t="n"/>
      <c r="S78" s="13" t="n"/>
      <c r="T78" s="13" t="n"/>
      <c r="U78" s="13" t="n"/>
      <c r="V78" s="13" t="n"/>
      <c r="W78" s="13" t="n"/>
      <c r="X78" s="13" t="n"/>
      <c r="Y78" s="13" t="n"/>
      <c r="Z78" s="13" t="n"/>
      <c r="AA78" s="24" t="n"/>
      <c r="AB78" s="24" t="n"/>
      <c r="AC78" s="37" t="n"/>
      <c r="AD78" s="25">
        <f>IF($A78="","",IF(COUNT($V78:$Z78)&lt;5,"",ROUND((V78*Resumen!$K$4+W78*Resumen!$K$5+X78*Resumen!$K$3+Y78*Resumen!$K$6+Z78*Resumen!$K$7)*20,0)))</f>
        <v/>
      </c>
      <c r="AE78" s="42">
        <f>IF($A78="","",IF(COUNT($L78:$N78)=0,"",SUM($L78:$N78)))</f>
        <v/>
      </c>
      <c r="AF78" s="25">
        <f>IF($A78="","",IF($AC78="","Sin comprobar",IF($AC78&gt;Resumen!$B$3,"Fecha futura",IF(Resumen!$B$3-$AC78&gt;Resumen!$K$10,"Revisión antigua","Revisada"))))</f>
        <v/>
      </c>
      <c r="AG78" s="21">
        <f>IF($A78="","",IF(COUNTIF($A$5:$A$204,$A78)&gt;1,"Código duplicado",IF(OR($B78="",$C78="",$D78="",$E78="",$F78=""),"Faltan datos básicos",IF(AND($I78&lt;&gt;"",$J78&lt;&gt;"",$J78&lt;$I78),"Fechas incoherentes",IF(AND($O78="Autorizado",$AC78=""),"Revisar autorización","Correcta")))))</f>
        <v/>
      </c>
    </row>
    <row r="79">
      <c r="A79" s="13" t="n"/>
      <c r="B79" s="13" t="n"/>
      <c r="C79" s="13" t="n"/>
      <c r="D79" s="13" t="n"/>
      <c r="E79" s="13" t="n"/>
      <c r="F79" s="13" t="n"/>
      <c r="G79" s="13" t="n"/>
      <c r="H79" s="13" t="n"/>
      <c r="I79" s="37" t="n"/>
      <c r="J79" s="37" t="n"/>
      <c r="K79" s="13" t="n"/>
      <c r="L79" s="41" t="n"/>
      <c r="M79" s="41" t="n"/>
      <c r="N79" s="41" t="n"/>
      <c r="O79" s="13" t="n"/>
      <c r="P79" s="13" t="n"/>
      <c r="Q79" s="13" t="n"/>
      <c r="R79" s="13" t="n"/>
      <c r="S79" s="13" t="n"/>
      <c r="T79" s="13" t="n"/>
      <c r="U79" s="13" t="n"/>
      <c r="V79" s="13" t="n"/>
      <c r="W79" s="13" t="n"/>
      <c r="X79" s="13" t="n"/>
      <c r="Y79" s="13" t="n"/>
      <c r="Z79" s="13" t="n"/>
      <c r="AA79" s="24" t="n"/>
      <c r="AB79" s="24" t="n"/>
      <c r="AC79" s="37" t="n"/>
      <c r="AD79" s="25">
        <f>IF($A79="","",IF(COUNT($V79:$Z79)&lt;5,"",ROUND((V79*Resumen!$K$4+W79*Resumen!$K$5+X79*Resumen!$K$3+Y79*Resumen!$K$6+Z79*Resumen!$K$7)*20,0)))</f>
        <v/>
      </c>
      <c r="AE79" s="42">
        <f>IF($A79="","",IF(COUNT($L79:$N79)=0,"",SUM($L79:$N79)))</f>
        <v/>
      </c>
      <c r="AF79" s="25">
        <f>IF($A79="","",IF($AC79="","Sin comprobar",IF($AC79&gt;Resumen!$B$3,"Fecha futura",IF(Resumen!$B$3-$AC79&gt;Resumen!$K$10,"Revisión antigua","Revisada"))))</f>
        <v/>
      </c>
      <c r="AG79" s="21">
        <f>IF($A79="","",IF(COUNTIF($A$5:$A$204,$A79)&gt;1,"Código duplicado",IF(OR($B79="",$C79="",$D79="",$E79="",$F79=""),"Faltan datos básicos",IF(AND($I79&lt;&gt;"",$J79&lt;&gt;"",$J79&lt;$I79),"Fechas incoherentes",IF(AND($O79="Autorizado",$AC79=""),"Revisar autorización","Correcta")))))</f>
        <v/>
      </c>
    </row>
    <row r="80">
      <c r="A80" s="13" t="n"/>
      <c r="B80" s="13" t="n"/>
      <c r="C80" s="13" t="n"/>
      <c r="D80" s="13" t="n"/>
      <c r="E80" s="13" t="n"/>
      <c r="F80" s="13" t="n"/>
      <c r="G80" s="13" t="n"/>
      <c r="H80" s="13" t="n"/>
      <c r="I80" s="37" t="n"/>
      <c r="J80" s="37" t="n"/>
      <c r="K80" s="13" t="n"/>
      <c r="L80" s="41" t="n"/>
      <c r="M80" s="41" t="n"/>
      <c r="N80" s="41" t="n"/>
      <c r="O80" s="13" t="n"/>
      <c r="P80" s="13" t="n"/>
      <c r="Q80" s="13" t="n"/>
      <c r="R80" s="13" t="n"/>
      <c r="S80" s="13" t="n"/>
      <c r="T80" s="13" t="n"/>
      <c r="U80" s="13" t="n"/>
      <c r="V80" s="13" t="n"/>
      <c r="W80" s="13" t="n"/>
      <c r="X80" s="13" t="n"/>
      <c r="Y80" s="13" t="n"/>
      <c r="Z80" s="13" t="n"/>
      <c r="AA80" s="24" t="n"/>
      <c r="AB80" s="24" t="n"/>
      <c r="AC80" s="37" t="n"/>
      <c r="AD80" s="25">
        <f>IF($A80="","",IF(COUNT($V80:$Z80)&lt;5,"",ROUND((V80*Resumen!$K$4+W80*Resumen!$K$5+X80*Resumen!$K$3+Y80*Resumen!$K$6+Z80*Resumen!$K$7)*20,0)))</f>
        <v/>
      </c>
      <c r="AE80" s="42">
        <f>IF($A80="","",IF(COUNT($L80:$N80)=0,"",SUM($L80:$N80)))</f>
        <v/>
      </c>
      <c r="AF80" s="25">
        <f>IF($A80="","",IF($AC80="","Sin comprobar",IF($AC80&gt;Resumen!$B$3,"Fecha futura",IF(Resumen!$B$3-$AC80&gt;Resumen!$K$10,"Revisión antigua","Revisada"))))</f>
        <v/>
      </c>
      <c r="AG80" s="21">
        <f>IF($A80="","",IF(COUNTIF($A$5:$A$204,$A80)&gt;1,"Código duplicado",IF(OR($B80="",$C80="",$D80="",$E80="",$F80=""),"Faltan datos básicos",IF(AND($I80&lt;&gt;"",$J80&lt;&gt;"",$J80&lt;$I80),"Fechas incoherentes",IF(AND($O80="Autorizado",$AC80=""),"Revisar autorización","Correcta")))))</f>
        <v/>
      </c>
    </row>
    <row r="81">
      <c r="A81" s="13" t="n"/>
      <c r="B81" s="13" t="n"/>
      <c r="C81" s="13" t="n"/>
      <c r="D81" s="13" t="n"/>
      <c r="E81" s="13" t="n"/>
      <c r="F81" s="13" t="n"/>
      <c r="G81" s="13" t="n"/>
      <c r="H81" s="13" t="n"/>
      <c r="I81" s="37" t="n"/>
      <c r="J81" s="37" t="n"/>
      <c r="K81" s="13" t="n"/>
      <c r="L81" s="41" t="n"/>
      <c r="M81" s="41" t="n"/>
      <c r="N81" s="41" t="n"/>
      <c r="O81" s="13" t="n"/>
      <c r="P81" s="13" t="n"/>
      <c r="Q81" s="13" t="n"/>
      <c r="R81" s="13" t="n"/>
      <c r="S81" s="13" t="n"/>
      <c r="T81" s="13" t="n"/>
      <c r="U81" s="13" t="n"/>
      <c r="V81" s="13" t="n"/>
      <c r="W81" s="13" t="n"/>
      <c r="X81" s="13" t="n"/>
      <c r="Y81" s="13" t="n"/>
      <c r="Z81" s="13" t="n"/>
      <c r="AA81" s="24" t="n"/>
      <c r="AB81" s="24" t="n"/>
      <c r="AC81" s="37" t="n"/>
      <c r="AD81" s="25">
        <f>IF($A81="","",IF(COUNT($V81:$Z81)&lt;5,"",ROUND((V81*Resumen!$K$4+W81*Resumen!$K$5+X81*Resumen!$K$3+Y81*Resumen!$K$6+Z81*Resumen!$K$7)*20,0)))</f>
        <v/>
      </c>
      <c r="AE81" s="42">
        <f>IF($A81="","",IF(COUNT($L81:$N81)=0,"",SUM($L81:$N81)))</f>
        <v/>
      </c>
      <c r="AF81" s="25">
        <f>IF($A81="","",IF($AC81="","Sin comprobar",IF($AC81&gt;Resumen!$B$3,"Fecha futura",IF(Resumen!$B$3-$AC81&gt;Resumen!$K$10,"Revisión antigua","Revisada"))))</f>
        <v/>
      </c>
      <c r="AG81" s="21">
        <f>IF($A81="","",IF(COUNTIF($A$5:$A$204,$A81)&gt;1,"Código duplicado",IF(OR($B81="",$C81="",$D81="",$E81="",$F81=""),"Faltan datos básicos",IF(AND($I81&lt;&gt;"",$J81&lt;&gt;"",$J81&lt;$I81),"Fechas incoherentes",IF(AND($O81="Autorizado",$AC81=""),"Revisar autorización","Correcta")))))</f>
        <v/>
      </c>
    </row>
    <row r="82">
      <c r="A82" s="13" t="n"/>
      <c r="B82" s="13" t="n"/>
      <c r="C82" s="13" t="n"/>
      <c r="D82" s="13" t="n"/>
      <c r="E82" s="13" t="n"/>
      <c r="F82" s="13" t="n"/>
      <c r="G82" s="13" t="n"/>
      <c r="H82" s="13" t="n"/>
      <c r="I82" s="37" t="n"/>
      <c r="J82" s="37" t="n"/>
      <c r="K82" s="13" t="n"/>
      <c r="L82" s="41" t="n"/>
      <c r="M82" s="41" t="n"/>
      <c r="N82" s="41" t="n"/>
      <c r="O82" s="13" t="n"/>
      <c r="P82" s="13" t="n"/>
      <c r="Q82" s="13" t="n"/>
      <c r="R82" s="13" t="n"/>
      <c r="S82" s="13" t="n"/>
      <c r="T82" s="13" t="n"/>
      <c r="U82" s="13" t="n"/>
      <c r="V82" s="13" t="n"/>
      <c r="W82" s="13" t="n"/>
      <c r="X82" s="13" t="n"/>
      <c r="Y82" s="13" t="n"/>
      <c r="Z82" s="13" t="n"/>
      <c r="AA82" s="24" t="n"/>
      <c r="AB82" s="24" t="n"/>
      <c r="AC82" s="37" t="n"/>
      <c r="AD82" s="25">
        <f>IF($A82="","",IF(COUNT($V82:$Z82)&lt;5,"",ROUND((V82*Resumen!$K$4+W82*Resumen!$K$5+X82*Resumen!$K$3+Y82*Resumen!$K$6+Z82*Resumen!$K$7)*20,0)))</f>
        <v/>
      </c>
      <c r="AE82" s="42">
        <f>IF($A82="","",IF(COUNT($L82:$N82)=0,"",SUM($L82:$N82)))</f>
        <v/>
      </c>
      <c r="AF82" s="25">
        <f>IF($A82="","",IF($AC82="","Sin comprobar",IF($AC82&gt;Resumen!$B$3,"Fecha futura",IF(Resumen!$B$3-$AC82&gt;Resumen!$K$10,"Revisión antigua","Revisada"))))</f>
        <v/>
      </c>
      <c r="AG82" s="21">
        <f>IF($A82="","",IF(COUNTIF($A$5:$A$204,$A82)&gt;1,"Código duplicado",IF(OR($B82="",$C82="",$D82="",$E82="",$F82=""),"Faltan datos básicos",IF(AND($I82&lt;&gt;"",$J82&lt;&gt;"",$J82&lt;$I82),"Fechas incoherentes",IF(AND($O82="Autorizado",$AC82=""),"Revisar autorización","Correcta")))))</f>
        <v/>
      </c>
    </row>
    <row r="83">
      <c r="A83" s="13" t="n"/>
      <c r="B83" s="13" t="n"/>
      <c r="C83" s="13" t="n"/>
      <c r="D83" s="13" t="n"/>
      <c r="E83" s="13" t="n"/>
      <c r="F83" s="13" t="n"/>
      <c r="G83" s="13" t="n"/>
      <c r="H83" s="13" t="n"/>
      <c r="I83" s="37" t="n"/>
      <c r="J83" s="37" t="n"/>
      <c r="K83" s="13" t="n"/>
      <c r="L83" s="41" t="n"/>
      <c r="M83" s="41" t="n"/>
      <c r="N83" s="41" t="n"/>
      <c r="O83" s="13" t="n"/>
      <c r="P83" s="13" t="n"/>
      <c r="Q83" s="13" t="n"/>
      <c r="R83" s="13" t="n"/>
      <c r="S83" s="13" t="n"/>
      <c r="T83" s="13" t="n"/>
      <c r="U83" s="13" t="n"/>
      <c r="V83" s="13" t="n"/>
      <c r="W83" s="13" t="n"/>
      <c r="X83" s="13" t="n"/>
      <c r="Y83" s="13" t="n"/>
      <c r="Z83" s="13" t="n"/>
      <c r="AA83" s="24" t="n"/>
      <c r="AB83" s="24" t="n"/>
      <c r="AC83" s="37" t="n"/>
      <c r="AD83" s="25">
        <f>IF($A83="","",IF(COUNT($V83:$Z83)&lt;5,"",ROUND((V83*Resumen!$K$4+W83*Resumen!$K$5+X83*Resumen!$K$3+Y83*Resumen!$K$6+Z83*Resumen!$K$7)*20,0)))</f>
        <v/>
      </c>
      <c r="AE83" s="42">
        <f>IF($A83="","",IF(COUNT($L83:$N83)=0,"",SUM($L83:$N83)))</f>
        <v/>
      </c>
      <c r="AF83" s="25">
        <f>IF($A83="","",IF($AC83="","Sin comprobar",IF($AC83&gt;Resumen!$B$3,"Fecha futura",IF(Resumen!$B$3-$AC83&gt;Resumen!$K$10,"Revisión antigua","Revisada"))))</f>
        <v/>
      </c>
      <c r="AG83" s="21">
        <f>IF($A83="","",IF(COUNTIF($A$5:$A$204,$A83)&gt;1,"Código duplicado",IF(OR($B83="",$C83="",$D83="",$E83="",$F83=""),"Faltan datos básicos",IF(AND($I83&lt;&gt;"",$J83&lt;&gt;"",$J83&lt;$I83),"Fechas incoherentes",IF(AND($O83="Autorizado",$AC83=""),"Revisar autorización","Correcta")))))</f>
        <v/>
      </c>
    </row>
    <row r="84">
      <c r="A84" s="13" t="n"/>
      <c r="B84" s="13" t="n"/>
      <c r="C84" s="13" t="n"/>
      <c r="D84" s="13" t="n"/>
      <c r="E84" s="13" t="n"/>
      <c r="F84" s="13" t="n"/>
      <c r="G84" s="13" t="n"/>
      <c r="H84" s="13" t="n"/>
      <c r="I84" s="37" t="n"/>
      <c r="J84" s="37" t="n"/>
      <c r="K84" s="13" t="n"/>
      <c r="L84" s="41" t="n"/>
      <c r="M84" s="41" t="n"/>
      <c r="N84" s="41" t="n"/>
      <c r="O84" s="13" t="n"/>
      <c r="P84" s="13" t="n"/>
      <c r="Q84" s="13" t="n"/>
      <c r="R84" s="13" t="n"/>
      <c r="S84" s="13" t="n"/>
      <c r="T84" s="13" t="n"/>
      <c r="U84" s="13" t="n"/>
      <c r="V84" s="13" t="n"/>
      <c r="W84" s="13" t="n"/>
      <c r="X84" s="13" t="n"/>
      <c r="Y84" s="13" t="n"/>
      <c r="Z84" s="13" t="n"/>
      <c r="AA84" s="24" t="n"/>
      <c r="AB84" s="24" t="n"/>
      <c r="AC84" s="37" t="n"/>
      <c r="AD84" s="25">
        <f>IF($A84="","",IF(COUNT($V84:$Z84)&lt;5,"",ROUND((V84*Resumen!$K$4+W84*Resumen!$K$5+X84*Resumen!$K$3+Y84*Resumen!$K$6+Z84*Resumen!$K$7)*20,0)))</f>
        <v/>
      </c>
      <c r="AE84" s="42">
        <f>IF($A84="","",IF(COUNT($L84:$N84)=0,"",SUM($L84:$N84)))</f>
        <v/>
      </c>
      <c r="AF84" s="25">
        <f>IF($A84="","",IF($AC84="","Sin comprobar",IF($AC84&gt;Resumen!$B$3,"Fecha futura",IF(Resumen!$B$3-$AC84&gt;Resumen!$K$10,"Revisión antigua","Revisada"))))</f>
        <v/>
      </c>
      <c r="AG84" s="21">
        <f>IF($A84="","",IF(COUNTIF($A$5:$A$204,$A84)&gt;1,"Código duplicado",IF(OR($B84="",$C84="",$D84="",$E84="",$F84=""),"Faltan datos básicos",IF(AND($I84&lt;&gt;"",$J84&lt;&gt;"",$J84&lt;$I84),"Fechas incoherentes",IF(AND($O84="Autorizado",$AC84=""),"Revisar autorización","Correcta")))))</f>
        <v/>
      </c>
    </row>
    <row r="85">
      <c r="A85" s="13" t="n"/>
      <c r="B85" s="13" t="n"/>
      <c r="C85" s="13" t="n"/>
      <c r="D85" s="13" t="n"/>
      <c r="E85" s="13" t="n"/>
      <c r="F85" s="13" t="n"/>
      <c r="G85" s="13" t="n"/>
      <c r="H85" s="13" t="n"/>
      <c r="I85" s="37" t="n"/>
      <c r="J85" s="37" t="n"/>
      <c r="K85" s="13" t="n"/>
      <c r="L85" s="41" t="n"/>
      <c r="M85" s="41" t="n"/>
      <c r="N85" s="41" t="n"/>
      <c r="O85" s="13" t="n"/>
      <c r="P85" s="13" t="n"/>
      <c r="Q85" s="13" t="n"/>
      <c r="R85" s="13" t="n"/>
      <c r="S85" s="13" t="n"/>
      <c r="T85" s="13" t="n"/>
      <c r="U85" s="13" t="n"/>
      <c r="V85" s="13" t="n"/>
      <c r="W85" s="13" t="n"/>
      <c r="X85" s="13" t="n"/>
      <c r="Y85" s="13" t="n"/>
      <c r="Z85" s="13" t="n"/>
      <c r="AA85" s="24" t="n"/>
      <c r="AB85" s="24" t="n"/>
      <c r="AC85" s="37" t="n"/>
      <c r="AD85" s="25">
        <f>IF($A85="","",IF(COUNT($V85:$Z85)&lt;5,"",ROUND((V85*Resumen!$K$4+W85*Resumen!$K$5+X85*Resumen!$K$3+Y85*Resumen!$K$6+Z85*Resumen!$K$7)*20,0)))</f>
        <v/>
      </c>
      <c r="AE85" s="42">
        <f>IF($A85="","",IF(COUNT($L85:$N85)=0,"",SUM($L85:$N85)))</f>
        <v/>
      </c>
      <c r="AF85" s="25">
        <f>IF($A85="","",IF($AC85="","Sin comprobar",IF($AC85&gt;Resumen!$B$3,"Fecha futura",IF(Resumen!$B$3-$AC85&gt;Resumen!$K$10,"Revisión antigua","Revisada"))))</f>
        <v/>
      </c>
      <c r="AG85" s="21">
        <f>IF($A85="","",IF(COUNTIF($A$5:$A$204,$A85)&gt;1,"Código duplicado",IF(OR($B85="",$C85="",$D85="",$E85="",$F85=""),"Faltan datos básicos",IF(AND($I85&lt;&gt;"",$J85&lt;&gt;"",$J85&lt;$I85),"Fechas incoherentes",IF(AND($O85="Autorizado",$AC85=""),"Revisar autorización","Correcta")))))</f>
        <v/>
      </c>
    </row>
    <row r="86">
      <c r="A86" s="13" t="n"/>
      <c r="B86" s="13" t="n"/>
      <c r="C86" s="13" t="n"/>
      <c r="D86" s="13" t="n"/>
      <c r="E86" s="13" t="n"/>
      <c r="F86" s="13" t="n"/>
      <c r="G86" s="13" t="n"/>
      <c r="H86" s="13" t="n"/>
      <c r="I86" s="37" t="n"/>
      <c r="J86" s="37" t="n"/>
      <c r="K86" s="13" t="n"/>
      <c r="L86" s="41" t="n"/>
      <c r="M86" s="41" t="n"/>
      <c r="N86" s="41" t="n"/>
      <c r="O86" s="13" t="n"/>
      <c r="P86" s="13" t="n"/>
      <c r="Q86" s="13" t="n"/>
      <c r="R86" s="13" t="n"/>
      <c r="S86" s="13" t="n"/>
      <c r="T86" s="13" t="n"/>
      <c r="U86" s="13" t="n"/>
      <c r="V86" s="13" t="n"/>
      <c r="W86" s="13" t="n"/>
      <c r="X86" s="13" t="n"/>
      <c r="Y86" s="13" t="n"/>
      <c r="Z86" s="13" t="n"/>
      <c r="AA86" s="24" t="n"/>
      <c r="AB86" s="24" t="n"/>
      <c r="AC86" s="37" t="n"/>
      <c r="AD86" s="25">
        <f>IF($A86="","",IF(COUNT($V86:$Z86)&lt;5,"",ROUND((V86*Resumen!$K$4+W86*Resumen!$K$5+X86*Resumen!$K$3+Y86*Resumen!$K$6+Z86*Resumen!$K$7)*20,0)))</f>
        <v/>
      </c>
      <c r="AE86" s="42">
        <f>IF($A86="","",IF(COUNT($L86:$N86)=0,"",SUM($L86:$N86)))</f>
        <v/>
      </c>
      <c r="AF86" s="25">
        <f>IF($A86="","",IF($AC86="","Sin comprobar",IF($AC86&gt;Resumen!$B$3,"Fecha futura",IF(Resumen!$B$3-$AC86&gt;Resumen!$K$10,"Revisión antigua","Revisada"))))</f>
        <v/>
      </c>
      <c r="AG86" s="21">
        <f>IF($A86="","",IF(COUNTIF($A$5:$A$204,$A86)&gt;1,"Código duplicado",IF(OR($B86="",$C86="",$D86="",$E86="",$F86=""),"Faltan datos básicos",IF(AND($I86&lt;&gt;"",$J86&lt;&gt;"",$J86&lt;$I86),"Fechas incoherentes",IF(AND($O86="Autorizado",$AC86=""),"Revisar autorización","Correcta")))))</f>
        <v/>
      </c>
    </row>
    <row r="87">
      <c r="A87" s="13" t="n"/>
      <c r="B87" s="13" t="n"/>
      <c r="C87" s="13" t="n"/>
      <c r="D87" s="13" t="n"/>
      <c r="E87" s="13" t="n"/>
      <c r="F87" s="13" t="n"/>
      <c r="G87" s="13" t="n"/>
      <c r="H87" s="13" t="n"/>
      <c r="I87" s="37" t="n"/>
      <c r="J87" s="37" t="n"/>
      <c r="K87" s="13" t="n"/>
      <c r="L87" s="41" t="n"/>
      <c r="M87" s="41" t="n"/>
      <c r="N87" s="41" t="n"/>
      <c r="O87" s="13" t="n"/>
      <c r="P87" s="13" t="n"/>
      <c r="Q87" s="13" t="n"/>
      <c r="R87" s="13" t="n"/>
      <c r="S87" s="13" t="n"/>
      <c r="T87" s="13" t="n"/>
      <c r="U87" s="13" t="n"/>
      <c r="V87" s="13" t="n"/>
      <c r="W87" s="13" t="n"/>
      <c r="X87" s="13" t="n"/>
      <c r="Y87" s="13" t="n"/>
      <c r="Z87" s="13" t="n"/>
      <c r="AA87" s="24" t="n"/>
      <c r="AB87" s="24" t="n"/>
      <c r="AC87" s="37" t="n"/>
      <c r="AD87" s="25">
        <f>IF($A87="","",IF(COUNT($V87:$Z87)&lt;5,"",ROUND((V87*Resumen!$K$4+W87*Resumen!$K$5+X87*Resumen!$K$3+Y87*Resumen!$K$6+Z87*Resumen!$K$7)*20,0)))</f>
        <v/>
      </c>
      <c r="AE87" s="42">
        <f>IF($A87="","",IF(COUNT($L87:$N87)=0,"",SUM($L87:$N87)))</f>
        <v/>
      </c>
      <c r="AF87" s="25">
        <f>IF($A87="","",IF($AC87="","Sin comprobar",IF($AC87&gt;Resumen!$B$3,"Fecha futura",IF(Resumen!$B$3-$AC87&gt;Resumen!$K$10,"Revisión antigua","Revisada"))))</f>
        <v/>
      </c>
      <c r="AG87" s="21">
        <f>IF($A87="","",IF(COUNTIF($A$5:$A$204,$A87)&gt;1,"Código duplicado",IF(OR($B87="",$C87="",$D87="",$E87="",$F87=""),"Faltan datos básicos",IF(AND($I87&lt;&gt;"",$J87&lt;&gt;"",$J87&lt;$I87),"Fechas incoherentes",IF(AND($O87="Autorizado",$AC87=""),"Revisar autorización","Correcta")))))</f>
        <v/>
      </c>
    </row>
    <row r="88">
      <c r="A88" s="13" t="n"/>
      <c r="B88" s="13" t="n"/>
      <c r="C88" s="13" t="n"/>
      <c r="D88" s="13" t="n"/>
      <c r="E88" s="13" t="n"/>
      <c r="F88" s="13" t="n"/>
      <c r="G88" s="13" t="n"/>
      <c r="H88" s="13" t="n"/>
      <c r="I88" s="37" t="n"/>
      <c r="J88" s="37" t="n"/>
      <c r="K88" s="13" t="n"/>
      <c r="L88" s="41" t="n"/>
      <c r="M88" s="41" t="n"/>
      <c r="N88" s="41" t="n"/>
      <c r="O88" s="13" t="n"/>
      <c r="P88" s="13" t="n"/>
      <c r="Q88" s="13" t="n"/>
      <c r="R88" s="13" t="n"/>
      <c r="S88" s="13" t="n"/>
      <c r="T88" s="13" t="n"/>
      <c r="U88" s="13" t="n"/>
      <c r="V88" s="13" t="n"/>
      <c r="W88" s="13" t="n"/>
      <c r="X88" s="13" t="n"/>
      <c r="Y88" s="13" t="n"/>
      <c r="Z88" s="13" t="n"/>
      <c r="AA88" s="24" t="n"/>
      <c r="AB88" s="24" t="n"/>
      <c r="AC88" s="37" t="n"/>
      <c r="AD88" s="25">
        <f>IF($A88="","",IF(COUNT($V88:$Z88)&lt;5,"",ROUND((V88*Resumen!$K$4+W88*Resumen!$K$5+X88*Resumen!$K$3+Y88*Resumen!$K$6+Z88*Resumen!$K$7)*20,0)))</f>
        <v/>
      </c>
      <c r="AE88" s="42">
        <f>IF($A88="","",IF(COUNT($L88:$N88)=0,"",SUM($L88:$N88)))</f>
        <v/>
      </c>
      <c r="AF88" s="25">
        <f>IF($A88="","",IF($AC88="","Sin comprobar",IF($AC88&gt;Resumen!$B$3,"Fecha futura",IF(Resumen!$B$3-$AC88&gt;Resumen!$K$10,"Revisión antigua","Revisada"))))</f>
        <v/>
      </c>
      <c r="AG88" s="21">
        <f>IF($A88="","",IF(COUNTIF($A$5:$A$204,$A88)&gt;1,"Código duplicado",IF(OR($B88="",$C88="",$D88="",$E88="",$F88=""),"Faltan datos básicos",IF(AND($I88&lt;&gt;"",$J88&lt;&gt;"",$J88&lt;$I88),"Fechas incoherentes",IF(AND($O88="Autorizado",$AC88=""),"Revisar autorización","Correcta")))))</f>
        <v/>
      </c>
    </row>
    <row r="89">
      <c r="A89" s="13" t="n"/>
      <c r="B89" s="13" t="n"/>
      <c r="C89" s="13" t="n"/>
      <c r="D89" s="13" t="n"/>
      <c r="E89" s="13" t="n"/>
      <c r="F89" s="13" t="n"/>
      <c r="G89" s="13" t="n"/>
      <c r="H89" s="13" t="n"/>
      <c r="I89" s="37" t="n"/>
      <c r="J89" s="37" t="n"/>
      <c r="K89" s="13" t="n"/>
      <c r="L89" s="41" t="n"/>
      <c r="M89" s="41" t="n"/>
      <c r="N89" s="41" t="n"/>
      <c r="O89" s="13" t="n"/>
      <c r="P89" s="13" t="n"/>
      <c r="Q89" s="13" t="n"/>
      <c r="R89" s="13" t="n"/>
      <c r="S89" s="13" t="n"/>
      <c r="T89" s="13" t="n"/>
      <c r="U89" s="13" t="n"/>
      <c r="V89" s="13" t="n"/>
      <c r="W89" s="13" t="n"/>
      <c r="X89" s="13" t="n"/>
      <c r="Y89" s="13" t="n"/>
      <c r="Z89" s="13" t="n"/>
      <c r="AA89" s="24" t="n"/>
      <c r="AB89" s="24" t="n"/>
      <c r="AC89" s="37" t="n"/>
      <c r="AD89" s="25">
        <f>IF($A89="","",IF(COUNT($V89:$Z89)&lt;5,"",ROUND((V89*Resumen!$K$4+W89*Resumen!$K$5+X89*Resumen!$K$3+Y89*Resumen!$K$6+Z89*Resumen!$K$7)*20,0)))</f>
        <v/>
      </c>
      <c r="AE89" s="42">
        <f>IF($A89="","",IF(COUNT($L89:$N89)=0,"",SUM($L89:$N89)))</f>
        <v/>
      </c>
      <c r="AF89" s="25">
        <f>IF($A89="","",IF($AC89="","Sin comprobar",IF($AC89&gt;Resumen!$B$3,"Fecha futura",IF(Resumen!$B$3-$AC89&gt;Resumen!$K$10,"Revisión antigua","Revisada"))))</f>
        <v/>
      </c>
      <c r="AG89" s="21">
        <f>IF($A89="","",IF(COUNTIF($A$5:$A$204,$A89)&gt;1,"Código duplicado",IF(OR($B89="",$C89="",$D89="",$E89="",$F89=""),"Faltan datos básicos",IF(AND($I89&lt;&gt;"",$J89&lt;&gt;"",$J89&lt;$I89),"Fechas incoherentes",IF(AND($O89="Autorizado",$AC89=""),"Revisar autorización","Correcta")))))</f>
        <v/>
      </c>
    </row>
    <row r="90">
      <c r="A90" s="13" t="n"/>
      <c r="B90" s="13" t="n"/>
      <c r="C90" s="13" t="n"/>
      <c r="D90" s="13" t="n"/>
      <c r="E90" s="13" t="n"/>
      <c r="F90" s="13" t="n"/>
      <c r="G90" s="13" t="n"/>
      <c r="H90" s="13" t="n"/>
      <c r="I90" s="37" t="n"/>
      <c r="J90" s="37" t="n"/>
      <c r="K90" s="13" t="n"/>
      <c r="L90" s="41" t="n"/>
      <c r="M90" s="41" t="n"/>
      <c r="N90" s="41" t="n"/>
      <c r="O90" s="13" t="n"/>
      <c r="P90" s="13" t="n"/>
      <c r="Q90" s="13" t="n"/>
      <c r="R90" s="13" t="n"/>
      <c r="S90" s="13" t="n"/>
      <c r="T90" s="13" t="n"/>
      <c r="U90" s="13" t="n"/>
      <c r="V90" s="13" t="n"/>
      <c r="W90" s="13" t="n"/>
      <c r="X90" s="13" t="n"/>
      <c r="Y90" s="13" t="n"/>
      <c r="Z90" s="13" t="n"/>
      <c r="AA90" s="24" t="n"/>
      <c r="AB90" s="24" t="n"/>
      <c r="AC90" s="37" t="n"/>
      <c r="AD90" s="25">
        <f>IF($A90="","",IF(COUNT($V90:$Z90)&lt;5,"",ROUND((V90*Resumen!$K$4+W90*Resumen!$K$5+X90*Resumen!$K$3+Y90*Resumen!$K$6+Z90*Resumen!$K$7)*20,0)))</f>
        <v/>
      </c>
      <c r="AE90" s="42">
        <f>IF($A90="","",IF(COUNT($L90:$N90)=0,"",SUM($L90:$N90)))</f>
        <v/>
      </c>
      <c r="AF90" s="25">
        <f>IF($A90="","",IF($AC90="","Sin comprobar",IF($AC90&gt;Resumen!$B$3,"Fecha futura",IF(Resumen!$B$3-$AC90&gt;Resumen!$K$10,"Revisión antigua","Revisada"))))</f>
        <v/>
      </c>
      <c r="AG90" s="21">
        <f>IF($A90="","",IF(COUNTIF($A$5:$A$204,$A90)&gt;1,"Código duplicado",IF(OR($B90="",$C90="",$D90="",$E90="",$F90=""),"Faltan datos básicos",IF(AND($I90&lt;&gt;"",$J90&lt;&gt;"",$J90&lt;$I90),"Fechas incoherentes",IF(AND($O90="Autorizado",$AC90=""),"Revisar autorización","Correcta")))))</f>
        <v/>
      </c>
    </row>
    <row r="91">
      <c r="A91" s="13" t="n"/>
      <c r="B91" s="13" t="n"/>
      <c r="C91" s="13" t="n"/>
      <c r="D91" s="13" t="n"/>
      <c r="E91" s="13" t="n"/>
      <c r="F91" s="13" t="n"/>
      <c r="G91" s="13" t="n"/>
      <c r="H91" s="13" t="n"/>
      <c r="I91" s="37" t="n"/>
      <c r="J91" s="37" t="n"/>
      <c r="K91" s="13" t="n"/>
      <c r="L91" s="41" t="n"/>
      <c r="M91" s="41" t="n"/>
      <c r="N91" s="41" t="n"/>
      <c r="O91" s="13" t="n"/>
      <c r="P91" s="13" t="n"/>
      <c r="Q91" s="13" t="n"/>
      <c r="R91" s="13" t="n"/>
      <c r="S91" s="13" t="n"/>
      <c r="T91" s="13" t="n"/>
      <c r="U91" s="13" t="n"/>
      <c r="V91" s="13" t="n"/>
      <c r="W91" s="13" t="n"/>
      <c r="X91" s="13" t="n"/>
      <c r="Y91" s="13" t="n"/>
      <c r="Z91" s="13" t="n"/>
      <c r="AA91" s="24" t="n"/>
      <c r="AB91" s="24" t="n"/>
      <c r="AC91" s="37" t="n"/>
      <c r="AD91" s="25">
        <f>IF($A91="","",IF(COUNT($V91:$Z91)&lt;5,"",ROUND((V91*Resumen!$K$4+W91*Resumen!$K$5+X91*Resumen!$K$3+Y91*Resumen!$K$6+Z91*Resumen!$K$7)*20,0)))</f>
        <v/>
      </c>
      <c r="AE91" s="42">
        <f>IF($A91="","",IF(COUNT($L91:$N91)=0,"",SUM($L91:$N91)))</f>
        <v/>
      </c>
      <c r="AF91" s="25">
        <f>IF($A91="","",IF($AC91="","Sin comprobar",IF($AC91&gt;Resumen!$B$3,"Fecha futura",IF(Resumen!$B$3-$AC91&gt;Resumen!$K$10,"Revisión antigua","Revisada"))))</f>
        <v/>
      </c>
      <c r="AG91" s="21">
        <f>IF($A91="","",IF(COUNTIF($A$5:$A$204,$A91)&gt;1,"Código duplicado",IF(OR($B91="",$C91="",$D91="",$E91="",$F91=""),"Faltan datos básicos",IF(AND($I91&lt;&gt;"",$J91&lt;&gt;"",$J91&lt;$I91),"Fechas incoherentes",IF(AND($O91="Autorizado",$AC91=""),"Revisar autorización","Correcta")))))</f>
        <v/>
      </c>
    </row>
    <row r="92">
      <c r="A92" s="13" t="n"/>
      <c r="B92" s="13" t="n"/>
      <c r="C92" s="13" t="n"/>
      <c r="D92" s="13" t="n"/>
      <c r="E92" s="13" t="n"/>
      <c r="F92" s="13" t="n"/>
      <c r="G92" s="13" t="n"/>
      <c r="H92" s="13" t="n"/>
      <c r="I92" s="37" t="n"/>
      <c r="J92" s="37" t="n"/>
      <c r="K92" s="13" t="n"/>
      <c r="L92" s="41" t="n"/>
      <c r="M92" s="41" t="n"/>
      <c r="N92" s="41" t="n"/>
      <c r="O92" s="13" t="n"/>
      <c r="P92" s="13" t="n"/>
      <c r="Q92" s="13" t="n"/>
      <c r="R92" s="13" t="n"/>
      <c r="S92" s="13" t="n"/>
      <c r="T92" s="13" t="n"/>
      <c r="U92" s="13" t="n"/>
      <c r="V92" s="13" t="n"/>
      <c r="W92" s="13" t="n"/>
      <c r="X92" s="13" t="n"/>
      <c r="Y92" s="13" t="n"/>
      <c r="Z92" s="13" t="n"/>
      <c r="AA92" s="24" t="n"/>
      <c r="AB92" s="24" t="n"/>
      <c r="AC92" s="37" t="n"/>
      <c r="AD92" s="25">
        <f>IF($A92="","",IF(COUNT($V92:$Z92)&lt;5,"",ROUND((V92*Resumen!$K$4+W92*Resumen!$K$5+X92*Resumen!$K$3+Y92*Resumen!$K$6+Z92*Resumen!$K$7)*20,0)))</f>
        <v/>
      </c>
      <c r="AE92" s="42">
        <f>IF($A92="","",IF(COUNT($L92:$N92)=0,"",SUM($L92:$N92)))</f>
        <v/>
      </c>
      <c r="AF92" s="25">
        <f>IF($A92="","",IF($AC92="","Sin comprobar",IF($AC92&gt;Resumen!$B$3,"Fecha futura",IF(Resumen!$B$3-$AC92&gt;Resumen!$K$10,"Revisión antigua","Revisada"))))</f>
        <v/>
      </c>
      <c r="AG92" s="21">
        <f>IF($A92="","",IF(COUNTIF($A$5:$A$204,$A92)&gt;1,"Código duplicado",IF(OR($B92="",$C92="",$D92="",$E92="",$F92=""),"Faltan datos básicos",IF(AND($I92&lt;&gt;"",$J92&lt;&gt;"",$J92&lt;$I92),"Fechas incoherentes",IF(AND($O92="Autorizado",$AC92=""),"Revisar autorización","Correcta")))))</f>
        <v/>
      </c>
    </row>
    <row r="93">
      <c r="A93" s="13" t="n"/>
      <c r="B93" s="13" t="n"/>
      <c r="C93" s="13" t="n"/>
      <c r="D93" s="13" t="n"/>
      <c r="E93" s="13" t="n"/>
      <c r="F93" s="13" t="n"/>
      <c r="G93" s="13" t="n"/>
      <c r="H93" s="13" t="n"/>
      <c r="I93" s="37" t="n"/>
      <c r="J93" s="37" t="n"/>
      <c r="K93" s="13" t="n"/>
      <c r="L93" s="41" t="n"/>
      <c r="M93" s="41" t="n"/>
      <c r="N93" s="41" t="n"/>
      <c r="O93" s="13" t="n"/>
      <c r="P93" s="13" t="n"/>
      <c r="Q93" s="13" t="n"/>
      <c r="R93" s="13" t="n"/>
      <c r="S93" s="13" t="n"/>
      <c r="T93" s="13" t="n"/>
      <c r="U93" s="13" t="n"/>
      <c r="V93" s="13" t="n"/>
      <c r="W93" s="13" t="n"/>
      <c r="X93" s="13" t="n"/>
      <c r="Y93" s="13" t="n"/>
      <c r="Z93" s="13" t="n"/>
      <c r="AA93" s="24" t="n"/>
      <c r="AB93" s="24" t="n"/>
      <c r="AC93" s="37" t="n"/>
      <c r="AD93" s="25">
        <f>IF($A93="","",IF(COUNT($V93:$Z93)&lt;5,"",ROUND((V93*Resumen!$K$4+W93*Resumen!$K$5+X93*Resumen!$K$3+Y93*Resumen!$K$6+Z93*Resumen!$K$7)*20,0)))</f>
        <v/>
      </c>
      <c r="AE93" s="42">
        <f>IF($A93="","",IF(COUNT($L93:$N93)=0,"",SUM($L93:$N93)))</f>
        <v/>
      </c>
      <c r="AF93" s="25">
        <f>IF($A93="","",IF($AC93="","Sin comprobar",IF($AC93&gt;Resumen!$B$3,"Fecha futura",IF(Resumen!$B$3-$AC93&gt;Resumen!$K$10,"Revisión antigua","Revisada"))))</f>
        <v/>
      </c>
      <c r="AG93" s="21">
        <f>IF($A93="","",IF(COUNTIF($A$5:$A$204,$A93)&gt;1,"Código duplicado",IF(OR($B93="",$C93="",$D93="",$E93="",$F93=""),"Faltan datos básicos",IF(AND($I93&lt;&gt;"",$J93&lt;&gt;"",$J93&lt;$I93),"Fechas incoherentes",IF(AND($O93="Autorizado",$AC93=""),"Revisar autorización","Correcta")))))</f>
        <v/>
      </c>
    </row>
    <row r="94">
      <c r="A94" s="13" t="n"/>
      <c r="B94" s="13" t="n"/>
      <c r="C94" s="13" t="n"/>
      <c r="D94" s="13" t="n"/>
      <c r="E94" s="13" t="n"/>
      <c r="F94" s="13" t="n"/>
      <c r="G94" s="13" t="n"/>
      <c r="H94" s="13" t="n"/>
      <c r="I94" s="37" t="n"/>
      <c r="J94" s="37" t="n"/>
      <c r="K94" s="13" t="n"/>
      <c r="L94" s="41" t="n"/>
      <c r="M94" s="41" t="n"/>
      <c r="N94" s="41" t="n"/>
      <c r="O94" s="13" t="n"/>
      <c r="P94" s="13" t="n"/>
      <c r="Q94" s="13" t="n"/>
      <c r="R94" s="13" t="n"/>
      <c r="S94" s="13" t="n"/>
      <c r="T94" s="13" t="n"/>
      <c r="U94" s="13" t="n"/>
      <c r="V94" s="13" t="n"/>
      <c r="W94" s="13" t="n"/>
      <c r="X94" s="13" t="n"/>
      <c r="Y94" s="13" t="n"/>
      <c r="Z94" s="13" t="n"/>
      <c r="AA94" s="24" t="n"/>
      <c r="AB94" s="24" t="n"/>
      <c r="AC94" s="37" t="n"/>
      <c r="AD94" s="25">
        <f>IF($A94="","",IF(COUNT($V94:$Z94)&lt;5,"",ROUND((V94*Resumen!$K$4+W94*Resumen!$K$5+X94*Resumen!$K$3+Y94*Resumen!$K$6+Z94*Resumen!$K$7)*20,0)))</f>
        <v/>
      </c>
      <c r="AE94" s="42">
        <f>IF($A94="","",IF(COUNT($L94:$N94)=0,"",SUM($L94:$N94)))</f>
        <v/>
      </c>
      <c r="AF94" s="25">
        <f>IF($A94="","",IF($AC94="","Sin comprobar",IF($AC94&gt;Resumen!$B$3,"Fecha futura",IF(Resumen!$B$3-$AC94&gt;Resumen!$K$10,"Revisión antigua","Revisada"))))</f>
        <v/>
      </c>
      <c r="AG94" s="21">
        <f>IF($A94="","",IF(COUNTIF($A$5:$A$204,$A94)&gt;1,"Código duplicado",IF(OR($B94="",$C94="",$D94="",$E94="",$F94=""),"Faltan datos básicos",IF(AND($I94&lt;&gt;"",$J94&lt;&gt;"",$J94&lt;$I94),"Fechas incoherentes",IF(AND($O94="Autorizado",$AC94=""),"Revisar autorización","Correcta")))))</f>
        <v/>
      </c>
    </row>
    <row r="95">
      <c r="A95" s="13" t="n"/>
      <c r="B95" s="13" t="n"/>
      <c r="C95" s="13" t="n"/>
      <c r="D95" s="13" t="n"/>
      <c r="E95" s="13" t="n"/>
      <c r="F95" s="13" t="n"/>
      <c r="G95" s="13" t="n"/>
      <c r="H95" s="13" t="n"/>
      <c r="I95" s="37" t="n"/>
      <c r="J95" s="37" t="n"/>
      <c r="K95" s="13" t="n"/>
      <c r="L95" s="41" t="n"/>
      <c r="M95" s="41" t="n"/>
      <c r="N95" s="41" t="n"/>
      <c r="O95" s="13" t="n"/>
      <c r="P95" s="13" t="n"/>
      <c r="Q95" s="13" t="n"/>
      <c r="R95" s="13" t="n"/>
      <c r="S95" s="13" t="n"/>
      <c r="T95" s="13" t="n"/>
      <c r="U95" s="13" t="n"/>
      <c r="V95" s="13" t="n"/>
      <c r="W95" s="13" t="n"/>
      <c r="X95" s="13" t="n"/>
      <c r="Y95" s="13" t="n"/>
      <c r="Z95" s="13" t="n"/>
      <c r="AA95" s="24" t="n"/>
      <c r="AB95" s="24" t="n"/>
      <c r="AC95" s="37" t="n"/>
      <c r="AD95" s="25">
        <f>IF($A95="","",IF(COUNT($V95:$Z95)&lt;5,"",ROUND((V95*Resumen!$K$4+W95*Resumen!$K$5+X95*Resumen!$K$3+Y95*Resumen!$K$6+Z95*Resumen!$K$7)*20,0)))</f>
        <v/>
      </c>
      <c r="AE95" s="42">
        <f>IF($A95="","",IF(COUNT($L95:$N95)=0,"",SUM($L95:$N95)))</f>
        <v/>
      </c>
      <c r="AF95" s="25">
        <f>IF($A95="","",IF($AC95="","Sin comprobar",IF($AC95&gt;Resumen!$B$3,"Fecha futura",IF(Resumen!$B$3-$AC95&gt;Resumen!$K$10,"Revisión antigua","Revisada"))))</f>
        <v/>
      </c>
      <c r="AG95" s="21">
        <f>IF($A95="","",IF(COUNTIF($A$5:$A$204,$A95)&gt;1,"Código duplicado",IF(OR($B95="",$C95="",$D95="",$E95="",$F95=""),"Faltan datos básicos",IF(AND($I95&lt;&gt;"",$J95&lt;&gt;"",$J95&lt;$I95),"Fechas incoherentes",IF(AND($O95="Autorizado",$AC95=""),"Revisar autorización","Correcta")))))</f>
        <v/>
      </c>
    </row>
    <row r="96">
      <c r="A96" s="13" t="n"/>
      <c r="B96" s="13" t="n"/>
      <c r="C96" s="13" t="n"/>
      <c r="D96" s="13" t="n"/>
      <c r="E96" s="13" t="n"/>
      <c r="F96" s="13" t="n"/>
      <c r="G96" s="13" t="n"/>
      <c r="H96" s="13" t="n"/>
      <c r="I96" s="37" t="n"/>
      <c r="J96" s="37" t="n"/>
      <c r="K96" s="13" t="n"/>
      <c r="L96" s="41" t="n"/>
      <c r="M96" s="41" t="n"/>
      <c r="N96" s="41" t="n"/>
      <c r="O96" s="13" t="n"/>
      <c r="P96" s="13" t="n"/>
      <c r="Q96" s="13" t="n"/>
      <c r="R96" s="13" t="n"/>
      <c r="S96" s="13" t="n"/>
      <c r="T96" s="13" t="n"/>
      <c r="U96" s="13" t="n"/>
      <c r="V96" s="13" t="n"/>
      <c r="W96" s="13" t="n"/>
      <c r="X96" s="13" t="n"/>
      <c r="Y96" s="13" t="n"/>
      <c r="Z96" s="13" t="n"/>
      <c r="AA96" s="24" t="n"/>
      <c r="AB96" s="24" t="n"/>
      <c r="AC96" s="37" t="n"/>
      <c r="AD96" s="25">
        <f>IF($A96="","",IF(COUNT($V96:$Z96)&lt;5,"",ROUND((V96*Resumen!$K$4+W96*Resumen!$K$5+X96*Resumen!$K$3+Y96*Resumen!$K$6+Z96*Resumen!$K$7)*20,0)))</f>
        <v/>
      </c>
      <c r="AE96" s="42">
        <f>IF($A96="","",IF(COUNT($L96:$N96)=0,"",SUM($L96:$N96)))</f>
        <v/>
      </c>
      <c r="AF96" s="25">
        <f>IF($A96="","",IF($AC96="","Sin comprobar",IF($AC96&gt;Resumen!$B$3,"Fecha futura",IF(Resumen!$B$3-$AC96&gt;Resumen!$K$10,"Revisión antigua","Revisada"))))</f>
        <v/>
      </c>
      <c r="AG96" s="21">
        <f>IF($A96="","",IF(COUNTIF($A$5:$A$204,$A96)&gt;1,"Código duplicado",IF(OR($B96="",$C96="",$D96="",$E96="",$F96=""),"Faltan datos básicos",IF(AND($I96&lt;&gt;"",$J96&lt;&gt;"",$J96&lt;$I96),"Fechas incoherentes",IF(AND($O96="Autorizado",$AC96=""),"Revisar autorización","Correcta")))))</f>
        <v/>
      </c>
    </row>
    <row r="97">
      <c r="A97" s="13" t="n"/>
      <c r="B97" s="13" t="n"/>
      <c r="C97" s="13" t="n"/>
      <c r="D97" s="13" t="n"/>
      <c r="E97" s="13" t="n"/>
      <c r="F97" s="13" t="n"/>
      <c r="G97" s="13" t="n"/>
      <c r="H97" s="13" t="n"/>
      <c r="I97" s="37" t="n"/>
      <c r="J97" s="37" t="n"/>
      <c r="K97" s="13" t="n"/>
      <c r="L97" s="41" t="n"/>
      <c r="M97" s="41" t="n"/>
      <c r="N97" s="41" t="n"/>
      <c r="O97" s="13" t="n"/>
      <c r="P97" s="13" t="n"/>
      <c r="Q97" s="13" t="n"/>
      <c r="R97" s="13" t="n"/>
      <c r="S97" s="13" t="n"/>
      <c r="T97" s="13" t="n"/>
      <c r="U97" s="13" t="n"/>
      <c r="V97" s="13" t="n"/>
      <c r="W97" s="13" t="n"/>
      <c r="X97" s="13" t="n"/>
      <c r="Y97" s="13" t="n"/>
      <c r="Z97" s="13" t="n"/>
      <c r="AA97" s="24" t="n"/>
      <c r="AB97" s="24" t="n"/>
      <c r="AC97" s="37" t="n"/>
      <c r="AD97" s="25">
        <f>IF($A97="","",IF(COUNT($V97:$Z97)&lt;5,"",ROUND((V97*Resumen!$K$4+W97*Resumen!$K$5+X97*Resumen!$K$3+Y97*Resumen!$K$6+Z97*Resumen!$K$7)*20,0)))</f>
        <v/>
      </c>
      <c r="AE97" s="42">
        <f>IF($A97="","",IF(COUNT($L97:$N97)=0,"",SUM($L97:$N97)))</f>
        <v/>
      </c>
      <c r="AF97" s="25">
        <f>IF($A97="","",IF($AC97="","Sin comprobar",IF($AC97&gt;Resumen!$B$3,"Fecha futura",IF(Resumen!$B$3-$AC97&gt;Resumen!$K$10,"Revisión antigua","Revisada"))))</f>
        <v/>
      </c>
      <c r="AG97" s="21">
        <f>IF($A97="","",IF(COUNTIF($A$5:$A$204,$A97)&gt;1,"Código duplicado",IF(OR($B97="",$C97="",$D97="",$E97="",$F97=""),"Faltan datos básicos",IF(AND($I97&lt;&gt;"",$J97&lt;&gt;"",$J97&lt;$I97),"Fechas incoherentes",IF(AND($O97="Autorizado",$AC97=""),"Revisar autorización","Correcta")))))</f>
        <v/>
      </c>
    </row>
    <row r="98">
      <c r="A98" s="13" t="n"/>
      <c r="B98" s="13" t="n"/>
      <c r="C98" s="13" t="n"/>
      <c r="D98" s="13" t="n"/>
      <c r="E98" s="13" t="n"/>
      <c r="F98" s="13" t="n"/>
      <c r="G98" s="13" t="n"/>
      <c r="H98" s="13" t="n"/>
      <c r="I98" s="37" t="n"/>
      <c r="J98" s="37" t="n"/>
      <c r="K98" s="13" t="n"/>
      <c r="L98" s="41" t="n"/>
      <c r="M98" s="41" t="n"/>
      <c r="N98" s="41" t="n"/>
      <c r="O98" s="13" t="n"/>
      <c r="P98" s="13" t="n"/>
      <c r="Q98" s="13" t="n"/>
      <c r="R98" s="13" t="n"/>
      <c r="S98" s="13" t="n"/>
      <c r="T98" s="13" t="n"/>
      <c r="U98" s="13" t="n"/>
      <c r="V98" s="13" t="n"/>
      <c r="W98" s="13" t="n"/>
      <c r="X98" s="13" t="n"/>
      <c r="Y98" s="13" t="n"/>
      <c r="Z98" s="13" t="n"/>
      <c r="AA98" s="24" t="n"/>
      <c r="AB98" s="24" t="n"/>
      <c r="AC98" s="37" t="n"/>
      <c r="AD98" s="25">
        <f>IF($A98="","",IF(COUNT($V98:$Z98)&lt;5,"",ROUND((V98*Resumen!$K$4+W98*Resumen!$K$5+X98*Resumen!$K$3+Y98*Resumen!$K$6+Z98*Resumen!$K$7)*20,0)))</f>
        <v/>
      </c>
      <c r="AE98" s="42">
        <f>IF($A98="","",IF(COUNT($L98:$N98)=0,"",SUM($L98:$N98)))</f>
        <v/>
      </c>
      <c r="AF98" s="25">
        <f>IF($A98="","",IF($AC98="","Sin comprobar",IF($AC98&gt;Resumen!$B$3,"Fecha futura",IF(Resumen!$B$3-$AC98&gt;Resumen!$K$10,"Revisión antigua","Revisada"))))</f>
        <v/>
      </c>
      <c r="AG98" s="21">
        <f>IF($A98="","",IF(COUNTIF($A$5:$A$204,$A98)&gt;1,"Código duplicado",IF(OR($B98="",$C98="",$D98="",$E98="",$F98=""),"Faltan datos básicos",IF(AND($I98&lt;&gt;"",$J98&lt;&gt;"",$J98&lt;$I98),"Fechas incoherentes",IF(AND($O98="Autorizado",$AC98=""),"Revisar autorización","Correcta")))))</f>
        <v/>
      </c>
    </row>
    <row r="99">
      <c r="A99" s="13" t="n"/>
      <c r="B99" s="13" t="n"/>
      <c r="C99" s="13" t="n"/>
      <c r="D99" s="13" t="n"/>
      <c r="E99" s="13" t="n"/>
      <c r="F99" s="13" t="n"/>
      <c r="G99" s="13" t="n"/>
      <c r="H99" s="13" t="n"/>
      <c r="I99" s="37" t="n"/>
      <c r="J99" s="37" t="n"/>
      <c r="K99" s="13" t="n"/>
      <c r="L99" s="41" t="n"/>
      <c r="M99" s="41" t="n"/>
      <c r="N99" s="41" t="n"/>
      <c r="O99" s="13" t="n"/>
      <c r="P99" s="13" t="n"/>
      <c r="Q99" s="13" t="n"/>
      <c r="R99" s="13" t="n"/>
      <c r="S99" s="13" t="n"/>
      <c r="T99" s="13" t="n"/>
      <c r="U99" s="13" t="n"/>
      <c r="V99" s="13" t="n"/>
      <c r="W99" s="13" t="n"/>
      <c r="X99" s="13" t="n"/>
      <c r="Y99" s="13" t="n"/>
      <c r="Z99" s="13" t="n"/>
      <c r="AA99" s="24" t="n"/>
      <c r="AB99" s="24" t="n"/>
      <c r="AC99" s="37" t="n"/>
      <c r="AD99" s="25">
        <f>IF($A99="","",IF(COUNT($V99:$Z99)&lt;5,"",ROUND((V99*Resumen!$K$4+W99*Resumen!$K$5+X99*Resumen!$K$3+Y99*Resumen!$K$6+Z99*Resumen!$K$7)*20,0)))</f>
        <v/>
      </c>
      <c r="AE99" s="42">
        <f>IF($A99="","",IF(COUNT($L99:$N99)=0,"",SUM($L99:$N99)))</f>
        <v/>
      </c>
      <c r="AF99" s="25">
        <f>IF($A99="","",IF($AC99="","Sin comprobar",IF($AC99&gt;Resumen!$B$3,"Fecha futura",IF(Resumen!$B$3-$AC99&gt;Resumen!$K$10,"Revisión antigua","Revisada"))))</f>
        <v/>
      </c>
      <c r="AG99" s="21">
        <f>IF($A99="","",IF(COUNTIF($A$5:$A$204,$A99)&gt;1,"Código duplicado",IF(OR($B99="",$C99="",$D99="",$E99="",$F99=""),"Faltan datos básicos",IF(AND($I99&lt;&gt;"",$J99&lt;&gt;"",$J99&lt;$I99),"Fechas incoherentes",IF(AND($O99="Autorizado",$AC99=""),"Revisar autorización","Correcta")))))</f>
        <v/>
      </c>
    </row>
    <row r="100">
      <c r="A100" s="13" t="n"/>
      <c r="B100" s="13" t="n"/>
      <c r="C100" s="13" t="n"/>
      <c r="D100" s="13" t="n"/>
      <c r="E100" s="13" t="n"/>
      <c r="F100" s="13" t="n"/>
      <c r="G100" s="13" t="n"/>
      <c r="H100" s="13" t="n"/>
      <c r="I100" s="37" t="n"/>
      <c r="J100" s="37" t="n"/>
      <c r="K100" s="13" t="n"/>
      <c r="L100" s="41" t="n"/>
      <c r="M100" s="41" t="n"/>
      <c r="N100" s="41" t="n"/>
      <c r="O100" s="13" t="n"/>
      <c r="P100" s="13" t="n"/>
      <c r="Q100" s="13" t="n"/>
      <c r="R100" s="13" t="n"/>
      <c r="S100" s="13" t="n"/>
      <c r="T100" s="13" t="n"/>
      <c r="U100" s="13" t="n"/>
      <c r="V100" s="13" t="n"/>
      <c r="W100" s="13" t="n"/>
      <c r="X100" s="13" t="n"/>
      <c r="Y100" s="13" t="n"/>
      <c r="Z100" s="13" t="n"/>
      <c r="AA100" s="24" t="n"/>
      <c r="AB100" s="24" t="n"/>
      <c r="AC100" s="37" t="n"/>
      <c r="AD100" s="25">
        <f>IF($A100="","",IF(COUNT($V100:$Z100)&lt;5,"",ROUND((V100*Resumen!$K$4+W100*Resumen!$K$5+X100*Resumen!$K$3+Y100*Resumen!$K$6+Z100*Resumen!$K$7)*20,0)))</f>
        <v/>
      </c>
      <c r="AE100" s="42">
        <f>IF($A100="","",IF(COUNT($L100:$N100)=0,"",SUM($L100:$N100)))</f>
        <v/>
      </c>
      <c r="AF100" s="25">
        <f>IF($A100="","",IF($AC100="","Sin comprobar",IF($AC100&gt;Resumen!$B$3,"Fecha futura",IF(Resumen!$B$3-$AC100&gt;Resumen!$K$10,"Revisión antigua","Revisada"))))</f>
        <v/>
      </c>
      <c r="AG100" s="21">
        <f>IF($A100="","",IF(COUNTIF($A$5:$A$204,$A100)&gt;1,"Código duplicado",IF(OR($B100="",$C100="",$D100="",$E100="",$F100=""),"Faltan datos básicos",IF(AND($I100&lt;&gt;"",$J100&lt;&gt;"",$J100&lt;$I100),"Fechas incoherentes",IF(AND($O100="Autorizado",$AC100=""),"Revisar autorización","Correcta")))))</f>
        <v/>
      </c>
    </row>
    <row r="101">
      <c r="A101" s="13" t="n"/>
      <c r="B101" s="13" t="n"/>
      <c r="C101" s="13" t="n"/>
      <c r="D101" s="13" t="n"/>
      <c r="E101" s="13" t="n"/>
      <c r="F101" s="13" t="n"/>
      <c r="G101" s="13" t="n"/>
      <c r="H101" s="13" t="n"/>
      <c r="I101" s="37" t="n"/>
      <c r="J101" s="37" t="n"/>
      <c r="K101" s="13" t="n"/>
      <c r="L101" s="41" t="n"/>
      <c r="M101" s="41" t="n"/>
      <c r="N101" s="41" t="n"/>
      <c r="O101" s="13" t="n"/>
      <c r="P101" s="13" t="n"/>
      <c r="Q101" s="13" t="n"/>
      <c r="R101" s="13" t="n"/>
      <c r="S101" s="13" t="n"/>
      <c r="T101" s="13" t="n"/>
      <c r="U101" s="13" t="n"/>
      <c r="V101" s="13" t="n"/>
      <c r="W101" s="13" t="n"/>
      <c r="X101" s="13" t="n"/>
      <c r="Y101" s="13" t="n"/>
      <c r="Z101" s="13" t="n"/>
      <c r="AA101" s="24" t="n"/>
      <c r="AB101" s="24" t="n"/>
      <c r="AC101" s="37" t="n"/>
      <c r="AD101" s="25">
        <f>IF($A101="","",IF(COUNT($V101:$Z101)&lt;5,"",ROUND((V101*Resumen!$K$4+W101*Resumen!$K$5+X101*Resumen!$K$3+Y101*Resumen!$K$6+Z101*Resumen!$K$7)*20,0)))</f>
        <v/>
      </c>
      <c r="AE101" s="42">
        <f>IF($A101="","",IF(COUNT($L101:$N101)=0,"",SUM($L101:$N101)))</f>
        <v/>
      </c>
      <c r="AF101" s="25">
        <f>IF($A101="","",IF($AC101="","Sin comprobar",IF($AC101&gt;Resumen!$B$3,"Fecha futura",IF(Resumen!$B$3-$AC101&gt;Resumen!$K$10,"Revisión antigua","Revisada"))))</f>
        <v/>
      </c>
      <c r="AG101" s="21">
        <f>IF($A101="","",IF(COUNTIF($A$5:$A$204,$A101)&gt;1,"Código duplicado",IF(OR($B101="",$C101="",$D101="",$E101="",$F101=""),"Faltan datos básicos",IF(AND($I101&lt;&gt;"",$J101&lt;&gt;"",$J101&lt;$I101),"Fechas incoherentes",IF(AND($O101="Autorizado",$AC101=""),"Revisar autorización","Correcta")))))</f>
        <v/>
      </c>
    </row>
    <row r="102">
      <c r="A102" s="13" t="n"/>
      <c r="B102" s="13" t="n"/>
      <c r="C102" s="13" t="n"/>
      <c r="D102" s="13" t="n"/>
      <c r="E102" s="13" t="n"/>
      <c r="F102" s="13" t="n"/>
      <c r="G102" s="13" t="n"/>
      <c r="H102" s="13" t="n"/>
      <c r="I102" s="37" t="n"/>
      <c r="J102" s="37" t="n"/>
      <c r="K102" s="13" t="n"/>
      <c r="L102" s="41" t="n"/>
      <c r="M102" s="41" t="n"/>
      <c r="N102" s="41" t="n"/>
      <c r="O102" s="13" t="n"/>
      <c r="P102" s="13" t="n"/>
      <c r="Q102" s="13" t="n"/>
      <c r="R102" s="13" t="n"/>
      <c r="S102" s="13" t="n"/>
      <c r="T102" s="13" t="n"/>
      <c r="U102" s="13" t="n"/>
      <c r="V102" s="13" t="n"/>
      <c r="W102" s="13" t="n"/>
      <c r="X102" s="13" t="n"/>
      <c r="Y102" s="13" t="n"/>
      <c r="Z102" s="13" t="n"/>
      <c r="AA102" s="24" t="n"/>
      <c r="AB102" s="24" t="n"/>
      <c r="AC102" s="37" t="n"/>
      <c r="AD102" s="25">
        <f>IF($A102="","",IF(COUNT($V102:$Z102)&lt;5,"",ROUND((V102*Resumen!$K$4+W102*Resumen!$K$5+X102*Resumen!$K$3+Y102*Resumen!$K$6+Z102*Resumen!$K$7)*20,0)))</f>
        <v/>
      </c>
      <c r="AE102" s="42">
        <f>IF($A102="","",IF(COUNT($L102:$N102)=0,"",SUM($L102:$N102)))</f>
        <v/>
      </c>
      <c r="AF102" s="25">
        <f>IF($A102="","",IF($AC102="","Sin comprobar",IF($AC102&gt;Resumen!$B$3,"Fecha futura",IF(Resumen!$B$3-$AC102&gt;Resumen!$K$10,"Revisión antigua","Revisada"))))</f>
        <v/>
      </c>
      <c r="AG102" s="21">
        <f>IF($A102="","",IF(COUNTIF($A$5:$A$204,$A102)&gt;1,"Código duplicado",IF(OR($B102="",$C102="",$D102="",$E102="",$F102=""),"Faltan datos básicos",IF(AND($I102&lt;&gt;"",$J102&lt;&gt;"",$J102&lt;$I102),"Fechas incoherentes",IF(AND($O102="Autorizado",$AC102=""),"Revisar autorización","Correcta")))))</f>
        <v/>
      </c>
    </row>
    <row r="103">
      <c r="A103" s="13" t="n"/>
      <c r="B103" s="13" t="n"/>
      <c r="C103" s="13" t="n"/>
      <c r="D103" s="13" t="n"/>
      <c r="E103" s="13" t="n"/>
      <c r="F103" s="13" t="n"/>
      <c r="G103" s="13" t="n"/>
      <c r="H103" s="13" t="n"/>
      <c r="I103" s="37" t="n"/>
      <c r="J103" s="37" t="n"/>
      <c r="K103" s="13" t="n"/>
      <c r="L103" s="41" t="n"/>
      <c r="M103" s="41" t="n"/>
      <c r="N103" s="41" t="n"/>
      <c r="O103" s="13" t="n"/>
      <c r="P103" s="13" t="n"/>
      <c r="Q103" s="13" t="n"/>
      <c r="R103" s="13" t="n"/>
      <c r="S103" s="13" t="n"/>
      <c r="T103" s="13" t="n"/>
      <c r="U103" s="13" t="n"/>
      <c r="V103" s="13" t="n"/>
      <c r="W103" s="13" t="n"/>
      <c r="X103" s="13" t="n"/>
      <c r="Y103" s="13" t="n"/>
      <c r="Z103" s="13" t="n"/>
      <c r="AA103" s="24" t="n"/>
      <c r="AB103" s="24" t="n"/>
      <c r="AC103" s="37" t="n"/>
      <c r="AD103" s="25">
        <f>IF($A103="","",IF(COUNT($V103:$Z103)&lt;5,"",ROUND((V103*Resumen!$K$4+W103*Resumen!$K$5+X103*Resumen!$K$3+Y103*Resumen!$K$6+Z103*Resumen!$K$7)*20,0)))</f>
        <v/>
      </c>
      <c r="AE103" s="42">
        <f>IF($A103="","",IF(COUNT($L103:$N103)=0,"",SUM($L103:$N103)))</f>
        <v/>
      </c>
      <c r="AF103" s="25">
        <f>IF($A103="","",IF($AC103="","Sin comprobar",IF($AC103&gt;Resumen!$B$3,"Fecha futura",IF(Resumen!$B$3-$AC103&gt;Resumen!$K$10,"Revisión antigua","Revisada"))))</f>
        <v/>
      </c>
      <c r="AG103" s="21">
        <f>IF($A103="","",IF(COUNTIF($A$5:$A$204,$A103)&gt;1,"Código duplicado",IF(OR($B103="",$C103="",$D103="",$E103="",$F103=""),"Faltan datos básicos",IF(AND($I103&lt;&gt;"",$J103&lt;&gt;"",$J103&lt;$I103),"Fechas incoherentes",IF(AND($O103="Autorizado",$AC103=""),"Revisar autorización","Correcta")))))</f>
        <v/>
      </c>
    </row>
    <row r="104">
      <c r="A104" s="13" t="n"/>
      <c r="B104" s="13" t="n"/>
      <c r="C104" s="13" t="n"/>
      <c r="D104" s="13" t="n"/>
      <c r="E104" s="13" t="n"/>
      <c r="F104" s="13" t="n"/>
      <c r="G104" s="13" t="n"/>
      <c r="H104" s="13" t="n"/>
      <c r="I104" s="37" t="n"/>
      <c r="J104" s="37" t="n"/>
      <c r="K104" s="13" t="n"/>
      <c r="L104" s="41" t="n"/>
      <c r="M104" s="41" t="n"/>
      <c r="N104" s="41" t="n"/>
      <c r="O104" s="13" t="n"/>
      <c r="P104" s="13" t="n"/>
      <c r="Q104" s="13" t="n"/>
      <c r="R104" s="13" t="n"/>
      <c r="S104" s="13" t="n"/>
      <c r="T104" s="13" t="n"/>
      <c r="U104" s="13" t="n"/>
      <c r="V104" s="13" t="n"/>
      <c r="W104" s="13" t="n"/>
      <c r="X104" s="13" t="n"/>
      <c r="Y104" s="13" t="n"/>
      <c r="Z104" s="13" t="n"/>
      <c r="AA104" s="24" t="n"/>
      <c r="AB104" s="24" t="n"/>
      <c r="AC104" s="37" t="n"/>
      <c r="AD104" s="25">
        <f>IF($A104="","",IF(COUNT($V104:$Z104)&lt;5,"",ROUND((V104*Resumen!$K$4+W104*Resumen!$K$5+X104*Resumen!$K$3+Y104*Resumen!$K$6+Z104*Resumen!$K$7)*20,0)))</f>
        <v/>
      </c>
      <c r="AE104" s="42">
        <f>IF($A104="","",IF(COUNT($L104:$N104)=0,"",SUM($L104:$N104)))</f>
        <v/>
      </c>
      <c r="AF104" s="25">
        <f>IF($A104="","",IF($AC104="","Sin comprobar",IF($AC104&gt;Resumen!$B$3,"Fecha futura",IF(Resumen!$B$3-$AC104&gt;Resumen!$K$10,"Revisión antigua","Revisada"))))</f>
        <v/>
      </c>
      <c r="AG104" s="21">
        <f>IF($A104="","",IF(COUNTIF($A$5:$A$204,$A104)&gt;1,"Código duplicado",IF(OR($B104="",$C104="",$D104="",$E104="",$F104=""),"Faltan datos básicos",IF(AND($I104&lt;&gt;"",$J104&lt;&gt;"",$J104&lt;$I104),"Fechas incoherentes",IF(AND($O104="Autorizado",$AC104=""),"Revisar autorización","Correcta")))))</f>
        <v/>
      </c>
    </row>
    <row r="105">
      <c r="A105" s="13" t="n"/>
      <c r="B105" s="13" t="n"/>
      <c r="C105" s="13" t="n"/>
      <c r="D105" s="13" t="n"/>
      <c r="E105" s="13" t="n"/>
      <c r="F105" s="13" t="n"/>
      <c r="G105" s="13" t="n"/>
      <c r="H105" s="13" t="n"/>
      <c r="I105" s="37" t="n"/>
      <c r="J105" s="37" t="n"/>
      <c r="K105" s="13" t="n"/>
      <c r="L105" s="41" t="n"/>
      <c r="M105" s="41" t="n"/>
      <c r="N105" s="41" t="n"/>
      <c r="O105" s="13" t="n"/>
      <c r="P105" s="13" t="n"/>
      <c r="Q105" s="13" t="n"/>
      <c r="R105" s="13" t="n"/>
      <c r="S105" s="13" t="n"/>
      <c r="T105" s="13" t="n"/>
      <c r="U105" s="13" t="n"/>
      <c r="V105" s="13" t="n"/>
      <c r="W105" s="13" t="n"/>
      <c r="X105" s="13" t="n"/>
      <c r="Y105" s="13" t="n"/>
      <c r="Z105" s="13" t="n"/>
      <c r="AA105" s="24" t="n"/>
      <c r="AB105" s="24" t="n"/>
      <c r="AC105" s="37" t="n"/>
      <c r="AD105" s="25">
        <f>IF($A105="","",IF(COUNT($V105:$Z105)&lt;5,"",ROUND((V105*Resumen!$K$4+W105*Resumen!$K$5+X105*Resumen!$K$3+Y105*Resumen!$K$6+Z105*Resumen!$K$7)*20,0)))</f>
        <v/>
      </c>
      <c r="AE105" s="42">
        <f>IF($A105="","",IF(COUNT($L105:$N105)=0,"",SUM($L105:$N105)))</f>
        <v/>
      </c>
      <c r="AF105" s="25">
        <f>IF($A105="","",IF($AC105="","Sin comprobar",IF($AC105&gt;Resumen!$B$3,"Fecha futura",IF(Resumen!$B$3-$AC105&gt;Resumen!$K$10,"Revisión antigua","Revisada"))))</f>
        <v/>
      </c>
      <c r="AG105" s="21">
        <f>IF($A105="","",IF(COUNTIF($A$5:$A$204,$A105)&gt;1,"Código duplicado",IF(OR($B105="",$C105="",$D105="",$E105="",$F105=""),"Faltan datos básicos",IF(AND($I105&lt;&gt;"",$J105&lt;&gt;"",$J105&lt;$I105),"Fechas incoherentes",IF(AND($O105="Autorizado",$AC105=""),"Revisar autorización","Correcta")))))</f>
        <v/>
      </c>
    </row>
    <row r="106">
      <c r="A106" s="13" t="n"/>
      <c r="B106" s="13" t="n"/>
      <c r="C106" s="13" t="n"/>
      <c r="D106" s="13" t="n"/>
      <c r="E106" s="13" t="n"/>
      <c r="F106" s="13" t="n"/>
      <c r="G106" s="13" t="n"/>
      <c r="H106" s="13" t="n"/>
      <c r="I106" s="37" t="n"/>
      <c r="J106" s="37" t="n"/>
      <c r="K106" s="13" t="n"/>
      <c r="L106" s="41" t="n"/>
      <c r="M106" s="41" t="n"/>
      <c r="N106" s="41" t="n"/>
      <c r="O106" s="13" t="n"/>
      <c r="P106" s="13" t="n"/>
      <c r="Q106" s="13" t="n"/>
      <c r="R106" s="13" t="n"/>
      <c r="S106" s="13" t="n"/>
      <c r="T106" s="13" t="n"/>
      <c r="U106" s="13" t="n"/>
      <c r="V106" s="13" t="n"/>
      <c r="W106" s="13" t="n"/>
      <c r="X106" s="13" t="n"/>
      <c r="Y106" s="13" t="n"/>
      <c r="Z106" s="13" t="n"/>
      <c r="AA106" s="24" t="n"/>
      <c r="AB106" s="24" t="n"/>
      <c r="AC106" s="37" t="n"/>
      <c r="AD106" s="25">
        <f>IF($A106="","",IF(COUNT($V106:$Z106)&lt;5,"",ROUND((V106*Resumen!$K$4+W106*Resumen!$K$5+X106*Resumen!$K$3+Y106*Resumen!$K$6+Z106*Resumen!$K$7)*20,0)))</f>
        <v/>
      </c>
      <c r="AE106" s="42">
        <f>IF($A106="","",IF(COUNT($L106:$N106)=0,"",SUM($L106:$N106)))</f>
        <v/>
      </c>
      <c r="AF106" s="25">
        <f>IF($A106="","",IF($AC106="","Sin comprobar",IF($AC106&gt;Resumen!$B$3,"Fecha futura",IF(Resumen!$B$3-$AC106&gt;Resumen!$K$10,"Revisión antigua","Revisada"))))</f>
        <v/>
      </c>
      <c r="AG106" s="21">
        <f>IF($A106="","",IF(COUNTIF($A$5:$A$204,$A106)&gt;1,"Código duplicado",IF(OR($B106="",$C106="",$D106="",$E106="",$F106=""),"Faltan datos básicos",IF(AND($I106&lt;&gt;"",$J106&lt;&gt;"",$J106&lt;$I106),"Fechas incoherentes",IF(AND($O106="Autorizado",$AC106=""),"Revisar autorización","Correcta")))))</f>
        <v/>
      </c>
    </row>
    <row r="107">
      <c r="A107" s="13" t="n"/>
      <c r="B107" s="13" t="n"/>
      <c r="C107" s="13" t="n"/>
      <c r="D107" s="13" t="n"/>
      <c r="E107" s="13" t="n"/>
      <c r="F107" s="13" t="n"/>
      <c r="G107" s="13" t="n"/>
      <c r="H107" s="13" t="n"/>
      <c r="I107" s="37" t="n"/>
      <c r="J107" s="37" t="n"/>
      <c r="K107" s="13" t="n"/>
      <c r="L107" s="41" t="n"/>
      <c r="M107" s="41" t="n"/>
      <c r="N107" s="41" t="n"/>
      <c r="O107" s="13" t="n"/>
      <c r="P107" s="13" t="n"/>
      <c r="Q107" s="13" t="n"/>
      <c r="R107" s="13" t="n"/>
      <c r="S107" s="13" t="n"/>
      <c r="T107" s="13" t="n"/>
      <c r="U107" s="13" t="n"/>
      <c r="V107" s="13" t="n"/>
      <c r="W107" s="13" t="n"/>
      <c r="X107" s="13" t="n"/>
      <c r="Y107" s="13" t="n"/>
      <c r="Z107" s="13" t="n"/>
      <c r="AA107" s="24" t="n"/>
      <c r="AB107" s="24" t="n"/>
      <c r="AC107" s="37" t="n"/>
      <c r="AD107" s="25">
        <f>IF($A107="","",IF(COUNT($V107:$Z107)&lt;5,"",ROUND((V107*Resumen!$K$4+W107*Resumen!$K$5+X107*Resumen!$K$3+Y107*Resumen!$K$6+Z107*Resumen!$K$7)*20,0)))</f>
        <v/>
      </c>
      <c r="AE107" s="42">
        <f>IF($A107="","",IF(COUNT($L107:$N107)=0,"",SUM($L107:$N107)))</f>
        <v/>
      </c>
      <c r="AF107" s="25">
        <f>IF($A107="","",IF($AC107="","Sin comprobar",IF($AC107&gt;Resumen!$B$3,"Fecha futura",IF(Resumen!$B$3-$AC107&gt;Resumen!$K$10,"Revisión antigua","Revisada"))))</f>
        <v/>
      </c>
      <c r="AG107" s="21">
        <f>IF($A107="","",IF(COUNTIF($A$5:$A$204,$A107)&gt;1,"Código duplicado",IF(OR($B107="",$C107="",$D107="",$E107="",$F107=""),"Faltan datos básicos",IF(AND($I107&lt;&gt;"",$J107&lt;&gt;"",$J107&lt;$I107),"Fechas incoherentes",IF(AND($O107="Autorizado",$AC107=""),"Revisar autorización","Correcta")))))</f>
        <v/>
      </c>
    </row>
    <row r="108">
      <c r="A108" s="13" t="n"/>
      <c r="B108" s="13" t="n"/>
      <c r="C108" s="13" t="n"/>
      <c r="D108" s="13" t="n"/>
      <c r="E108" s="13" t="n"/>
      <c r="F108" s="13" t="n"/>
      <c r="G108" s="13" t="n"/>
      <c r="H108" s="13" t="n"/>
      <c r="I108" s="37" t="n"/>
      <c r="J108" s="37" t="n"/>
      <c r="K108" s="13" t="n"/>
      <c r="L108" s="41" t="n"/>
      <c r="M108" s="41" t="n"/>
      <c r="N108" s="41" t="n"/>
      <c r="O108" s="13" t="n"/>
      <c r="P108" s="13" t="n"/>
      <c r="Q108" s="13" t="n"/>
      <c r="R108" s="13" t="n"/>
      <c r="S108" s="13" t="n"/>
      <c r="T108" s="13" t="n"/>
      <c r="U108" s="13" t="n"/>
      <c r="V108" s="13" t="n"/>
      <c r="W108" s="13" t="n"/>
      <c r="X108" s="13" t="n"/>
      <c r="Y108" s="13" t="n"/>
      <c r="Z108" s="13" t="n"/>
      <c r="AA108" s="24" t="n"/>
      <c r="AB108" s="24" t="n"/>
      <c r="AC108" s="37" t="n"/>
      <c r="AD108" s="25">
        <f>IF($A108="","",IF(COUNT($V108:$Z108)&lt;5,"",ROUND((V108*Resumen!$K$4+W108*Resumen!$K$5+X108*Resumen!$K$3+Y108*Resumen!$K$6+Z108*Resumen!$K$7)*20,0)))</f>
        <v/>
      </c>
      <c r="AE108" s="42">
        <f>IF($A108="","",IF(COUNT($L108:$N108)=0,"",SUM($L108:$N108)))</f>
        <v/>
      </c>
      <c r="AF108" s="25">
        <f>IF($A108="","",IF($AC108="","Sin comprobar",IF($AC108&gt;Resumen!$B$3,"Fecha futura",IF(Resumen!$B$3-$AC108&gt;Resumen!$K$10,"Revisión antigua","Revisada"))))</f>
        <v/>
      </c>
      <c r="AG108" s="21">
        <f>IF($A108="","",IF(COUNTIF($A$5:$A$204,$A108)&gt;1,"Código duplicado",IF(OR($B108="",$C108="",$D108="",$E108="",$F108=""),"Faltan datos básicos",IF(AND($I108&lt;&gt;"",$J108&lt;&gt;"",$J108&lt;$I108),"Fechas incoherentes",IF(AND($O108="Autorizado",$AC108=""),"Revisar autorización","Correcta")))))</f>
        <v/>
      </c>
    </row>
    <row r="109">
      <c r="A109" s="13" t="n"/>
      <c r="B109" s="13" t="n"/>
      <c r="C109" s="13" t="n"/>
      <c r="D109" s="13" t="n"/>
      <c r="E109" s="13" t="n"/>
      <c r="F109" s="13" t="n"/>
      <c r="G109" s="13" t="n"/>
      <c r="H109" s="13" t="n"/>
      <c r="I109" s="37" t="n"/>
      <c r="J109" s="37" t="n"/>
      <c r="K109" s="13" t="n"/>
      <c r="L109" s="41" t="n"/>
      <c r="M109" s="41" t="n"/>
      <c r="N109" s="41" t="n"/>
      <c r="O109" s="13" t="n"/>
      <c r="P109" s="13" t="n"/>
      <c r="Q109" s="13" t="n"/>
      <c r="R109" s="13" t="n"/>
      <c r="S109" s="13" t="n"/>
      <c r="T109" s="13" t="n"/>
      <c r="U109" s="13" t="n"/>
      <c r="V109" s="13" t="n"/>
      <c r="W109" s="13" t="n"/>
      <c r="X109" s="13" t="n"/>
      <c r="Y109" s="13" t="n"/>
      <c r="Z109" s="13" t="n"/>
      <c r="AA109" s="24" t="n"/>
      <c r="AB109" s="24" t="n"/>
      <c r="AC109" s="37" t="n"/>
      <c r="AD109" s="25">
        <f>IF($A109="","",IF(COUNT($V109:$Z109)&lt;5,"",ROUND((V109*Resumen!$K$4+W109*Resumen!$K$5+X109*Resumen!$K$3+Y109*Resumen!$K$6+Z109*Resumen!$K$7)*20,0)))</f>
        <v/>
      </c>
      <c r="AE109" s="42">
        <f>IF($A109="","",IF(COUNT($L109:$N109)=0,"",SUM($L109:$N109)))</f>
        <v/>
      </c>
      <c r="AF109" s="25">
        <f>IF($A109="","",IF($AC109="","Sin comprobar",IF($AC109&gt;Resumen!$B$3,"Fecha futura",IF(Resumen!$B$3-$AC109&gt;Resumen!$K$10,"Revisión antigua","Revisada"))))</f>
        <v/>
      </c>
      <c r="AG109" s="21">
        <f>IF($A109="","",IF(COUNTIF($A$5:$A$204,$A109)&gt;1,"Código duplicado",IF(OR($B109="",$C109="",$D109="",$E109="",$F109=""),"Faltan datos básicos",IF(AND($I109&lt;&gt;"",$J109&lt;&gt;"",$J109&lt;$I109),"Fechas incoherentes",IF(AND($O109="Autorizado",$AC109=""),"Revisar autorización","Correcta")))))</f>
        <v/>
      </c>
    </row>
    <row r="110">
      <c r="A110" s="13" t="n"/>
      <c r="B110" s="13" t="n"/>
      <c r="C110" s="13" t="n"/>
      <c r="D110" s="13" t="n"/>
      <c r="E110" s="13" t="n"/>
      <c r="F110" s="13" t="n"/>
      <c r="G110" s="13" t="n"/>
      <c r="H110" s="13" t="n"/>
      <c r="I110" s="37" t="n"/>
      <c r="J110" s="37" t="n"/>
      <c r="K110" s="13" t="n"/>
      <c r="L110" s="41" t="n"/>
      <c r="M110" s="41" t="n"/>
      <c r="N110" s="41" t="n"/>
      <c r="O110" s="13" t="n"/>
      <c r="P110" s="13" t="n"/>
      <c r="Q110" s="13" t="n"/>
      <c r="R110" s="13" t="n"/>
      <c r="S110" s="13" t="n"/>
      <c r="T110" s="13" t="n"/>
      <c r="U110" s="13" t="n"/>
      <c r="V110" s="13" t="n"/>
      <c r="W110" s="13" t="n"/>
      <c r="X110" s="13" t="n"/>
      <c r="Y110" s="13" t="n"/>
      <c r="Z110" s="13" t="n"/>
      <c r="AA110" s="24" t="n"/>
      <c r="AB110" s="24" t="n"/>
      <c r="AC110" s="37" t="n"/>
      <c r="AD110" s="25">
        <f>IF($A110="","",IF(COUNT($V110:$Z110)&lt;5,"",ROUND((V110*Resumen!$K$4+W110*Resumen!$K$5+X110*Resumen!$K$3+Y110*Resumen!$K$6+Z110*Resumen!$K$7)*20,0)))</f>
        <v/>
      </c>
      <c r="AE110" s="42">
        <f>IF($A110="","",IF(COUNT($L110:$N110)=0,"",SUM($L110:$N110)))</f>
        <v/>
      </c>
      <c r="AF110" s="25">
        <f>IF($A110="","",IF($AC110="","Sin comprobar",IF($AC110&gt;Resumen!$B$3,"Fecha futura",IF(Resumen!$B$3-$AC110&gt;Resumen!$K$10,"Revisión antigua","Revisada"))))</f>
        <v/>
      </c>
      <c r="AG110" s="21">
        <f>IF($A110="","",IF(COUNTIF($A$5:$A$204,$A110)&gt;1,"Código duplicado",IF(OR($B110="",$C110="",$D110="",$E110="",$F110=""),"Faltan datos básicos",IF(AND($I110&lt;&gt;"",$J110&lt;&gt;"",$J110&lt;$I110),"Fechas incoherentes",IF(AND($O110="Autorizado",$AC110=""),"Revisar autorización","Correcta")))))</f>
        <v/>
      </c>
    </row>
    <row r="111">
      <c r="A111" s="13" t="n"/>
      <c r="B111" s="13" t="n"/>
      <c r="C111" s="13" t="n"/>
      <c r="D111" s="13" t="n"/>
      <c r="E111" s="13" t="n"/>
      <c r="F111" s="13" t="n"/>
      <c r="G111" s="13" t="n"/>
      <c r="H111" s="13" t="n"/>
      <c r="I111" s="37" t="n"/>
      <c r="J111" s="37" t="n"/>
      <c r="K111" s="13" t="n"/>
      <c r="L111" s="41" t="n"/>
      <c r="M111" s="41" t="n"/>
      <c r="N111" s="41" t="n"/>
      <c r="O111" s="13" t="n"/>
      <c r="P111" s="13" t="n"/>
      <c r="Q111" s="13" t="n"/>
      <c r="R111" s="13" t="n"/>
      <c r="S111" s="13" t="n"/>
      <c r="T111" s="13" t="n"/>
      <c r="U111" s="13" t="n"/>
      <c r="V111" s="13" t="n"/>
      <c r="W111" s="13" t="n"/>
      <c r="X111" s="13" t="n"/>
      <c r="Y111" s="13" t="n"/>
      <c r="Z111" s="13" t="n"/>
      <c r="AA111" s="24" t="n"/>
      <c r="AB111" s="24" t="n"/>
      <c r="AC111" s="37" t="n"/>
      <c r="AD111" s="25">
        <f>IF($A111="","",IF(COUNT($V111:$Z111)&lt;5,"",ROUND((V111*Resumen!$K$4+W111*Resumen!$K$5+X111*Resumen!$K$3+Y111*Resumen!$K$6+Z111*Resumen!$K$7)*20,0)))</f>
        <v/>
      </c>
      <c r="AE111" s="42">
        <f>IF($A111="","",IF(COUNT($L111:$N111)=0,"",SUM($L111:$N111)))</f>
        <v/>
      </c>
      <c r="AF111" s="25">
        <f>IF($A111="","",IF($AC111="","Sin comprobar",IF($AC111&gt;Resumen!$B$3,"Fecha futura",IF(Resumen!$B$3-$AC111&gt;Resumen!$K$10,"Revisión antigua","Revisada"))))</f>
        <v/>
      </c>
      <c r="AG111" s="21">
        <f>IF($A111="","",IF(COUNTIF($A$5:$A$204,$A111)&gt;1,"Código duplicado",IF(OR($B111="",$C111="",$D111="",$E111="",$F111=""),"Faltan datos básicos",IF(AND($I111&lt;&gt;"",$J111&lt;&gt;"",$J111&lt;$I111),"Fechas incoherentes",IF(AND($O111="Autorizado",$AC111=""),"Revisar autorización","Correcta")))))</f>
        <v/>
      </c>
    </row>
    <row r="112">
      <c r="A112" s="13" t="n"/>
      <c r="B112" s="13" t="n"/>
      <c r="C112" s="13" t="n"/>
      <c r="D112" s="13" t="n"/>
      <c r="E112" s="13" t="n"/>
      <c r="F112" s="13" t="n"/>
      <c r="G112" s="13" t="n"/>
      <c r="H112" s="13" t="n"/>
      <c r="I112" s="37" t="n"/>
      <c r="J112" s="37" t="n"/>
      <c r="K112" s="13" t="n"/>
      <c r="L112" s="41" t="n"/>
      <c r="M112" s="41" t="n"/>
      <c r="N112" s="41" t="n"/>
      <c r="O112" s="13" t="n"/>
      <c r="P112" s="13" t="n"/>
      <c r="Q112" s="13" t="n"/>
      <c r="R112" s="13" t="n"/>
      <c r="S112" s="13" t="n"/>
      <c r="T112" s="13" t="n"/>
      <c r="U112" s="13" t="n"/>
      <c r="V112" s="13" t="n"/>
      <c r="W112" s="13" t="n"/>
      <c r="X112" s="13" t="n"/>
      <c r="Y112" s="13" t="n"/>
      <c r="Z112" s="13" t="n"/>
      <c r="AA112" s="24" t="n"/>
      <c r="AB112" s="24" t="n"/>
      <c r="AC112" s="37" t="n"/>
      <c r="AD112" s="25">
        <f>IF($A112="","",IF(COUNT($V112:$Z112)&lt;5,"",ROUND((V112*Resumen!$K$4+W112*Resumen!$K$5+X112*Resumen!$K$3+Y112*Resumen!$K$6+Z112*Resumen!$K$7)*20,0)))</f>
        <v/>
      </c>
      <c r="AE112" s="42">
        <f>IF($A112="","",IF(COUNT($L112:$N112)=0,"",SUM($L112:$N112)))</f>
        <v/>
      </c>
      <c r="AF112" s="25">
        <f>IF($A112="","",IF($AC112="","Sin comprobar",IF($AC112&gt;Resumen!$B$3,"Fecha futura",IF(Resumen!$B$3-$AC112&gt;Resumen!$K$10,"Revisión antigua","Revisada"))))</f>
        <v/>
      </c>
      <c r="AG112" s="21">
        <f>IF($A112="","",IF(COUNTIF($A$5:$A$204,$A112)&gt;1,"Código duplicado",IF(OR($B112="",$C112="",$D112="",$E112="",$F112=""),"Faltan datos básicos",IF(AND($I112&lt;&gt;"",$J112&lt;&gt;"",$J112&lt;$I112),"Fechas incoherentes",IF(AND($O112="Autorizado",$AC112=""),"Revisar autorización","Correcta")))))</f>
        <v/>
      </c>
    </row>
    <row r="113">
      <c r="A113" s="13" t="n"/>
      <c r="B113" s="13" t="n"/>
      <c r="C113" s="13" t="n"/>
      <c r="D113" s="13" t="n"/>
      <c r="E113" s="13" t="n"/>
      <c r="F113" s="13" t="n"/>
      <c r="G113" s="13" t="n"/>
      <c r="H113" s="13" t="n"/>
      <c r="I113" s="37" t="n"/>
      <c r="J113" s="37" t="n"/>
      <c r="K113" s="13" t="n"/>
      <c r="L113" s="41" t="n"/>
      <c r="M113" s="41" t="n"/>
      <c r="N113" s="41" t="n"/>
      <c r="O113" s="13" t="n"/>
      <c r="P113" s="13" t="n"/>
      <c r="Q113" s="13" t="n"/>
      <c r="R113" s="13" t="n"/>
      <c r="S113" s="13" t="n"/>
      <c r="T113" s="13" t="n"/>
      <c r="U113" s="13" t="n"/>
      <c r="V113" s="13" t="n"/>
      <c r="W113" s="13" t="n"/>
      <c r="X113" s="13" t="n"/>
      <c r="Y113" s="13" t="n"/>
      <c r="Z113" s="13" t="n"/>
      <c r="AA113" s="24" t="n"/>
      <c r="AB113" s="24" t="n"/>
      <c r="AC113" s="37" t="n"/>
      <c r="AD113" s="25">
        <f>IF($A113="","",IF(COUNT($V113:$Z113)&lt;5,"",ROUND((V113*Resumen!$K$4+W113*Resumen!$K$5+X113*Resumen!$K$3+Y113*Resumen!$K$6+Z113*Resumen!$K$7)*20,0)))</f>
        <v/>
      </c>
      <c r="AE113" s="42">
        <f>IF($A113="","",IF(COUNT($L113:$N113)=0,"",SUM($L113:$N113)))</f>
        <v/>
      </c>
      <c r="AF113" s="25">
        <f>IF($A113="","",IF($AC113="","Sin comprobar",IF($AC113&gt;Resumen!$B$3,"Fecha futura",IF(Resumen!$B$3-$AC113&gt;Resumen!$K$10,"Revisión antigua","Revisada"))))</f>
        <v/>
      </c>
      <c r="AG113" s="21">
        <f>IF($A113="","",IF(COUNTIF($A$5:$A$204,$A113)&gt;1,"Código duplicado",IF(OR($B113="",$C113="",$D113="",$E113="",$F113=""),"Faltan datos básicos",IF(AND($I113&lt;&gt;"",$J113&lt;&gt;"",$J113&lt;$I113),"Fechas incoherentes",IF(AND($O113="Autorizado",$AC113=""),"Revisar autorización","Correcta")))))</f>
        <v/>
      </c>
    </row>
    <row r="114">
      <c r="A114" s="13" t="n"/>
      <c r="B114" s="13" t="n"/>
      <c r="C114" s="13" t="n"/>
      <c r="D114" s="13" t="n"/>
      <c r="E114" s="13" t="n"/>
      <c r="F114" s="13" t="n"/>
      <c r="G114" s="13" t="n"/>
      <c r="H114" s="13" t="n"/>
      <c r="I114" s="37" t="n"/>
      <c r="J114" s="37" t="n"/>
      <c r="K114" s="13" t="n"/>
      <c r="L114" s="41" t="n"/>
      <c r="M114" s="41" t="n"/>
      <c r="N114" s="41" t="n"/>
      <c r="O114" s="13" t="n"/>
      <c r="P114" s="13" t="n"/>
      <c r="Q114" s="13" t="n"/>
      <c r="R114" s="13" t="n"/>
      <c r="S114" s="13" t="n"/>
      <c r="T114" s="13" t="n"/>
      <c r="U114" s="13" t="n"/>
      <c r="V114" s="13" t="n"/>
      <c r="W114" s="13" t="n"/>
      <c r="X114" s="13" t="n"/>
      <c r="Y114" s="13" t="n"/>
      <c r="Z114" s="13" t="n"/>
      <c r="AA114" s="24" t="n"/>
      <c r="AB114" s="24" t="n"/>
      <c r="AC114" s="37" t="n"/>
      <c r="AD114" s="25">
        <f>IF($A114="","",IF(COUNT($V114:$Z114)&lt;5,"",ROUND((V114*Resumen!$K$4+W114*Resumen!$K$5+X114*Resumen!$K$3+Y114*Resumen!$K$6+Z114*Resumen!$K$7)*20,0)))</f>
        <v/>
      </c>
      <c r="AE114" s="42">
        <f>IF($A114="","",IF(COUNT($L114:$N114)=0,"",SUM($L114:$N114)))</f>
        <v/>
      </c>
      <c r="AF114" s="25">
        <f>IF($A114="","",IF($AC114="","Sin comprobar",IF($AC114&gt;Resumen!$B$3,"Fecha futura",IF(Resumen!$B$3-$AC114&gt;Resumen!$K$10,"Revisión antigua","Revisada"))))</f>
        <v/>
      </c>
      <c r="AG114" s="21">
        <f>IF($A114="","",IF(COUNTIF($A$5:$A$204,$A114)&gt;1,"Código duplicado",IF(OR($B114="",$C114="",$D114="",$E114="",$F114=""),"Faltan datos básicos",IF(AND($I114&lt;&gt;"",$J114&lt;&gt;"",$J114&lt;$I114),"Fechas incoherentes",IF(AND($O114="Autorizado",$AC114=""),"Revisar autorización","Correcta")))))</f>
        <v/>
      </c>
    </row>
    <row r="115">
      <c r="A115" s="13" t="n"/>
      <c r="B115" s="13" t="n"/>
      <c r="C115" s="13" t="n"/>
      <c r="D115" s="13" t="n"/>
      <c r="E115" s="13" t="n"/>
      <c r="F115" s="13" t="n"/>
      <c r="G115" s="13" t="n"/>
      <c r="H115" s="13" t="n"/>
      <c r="I115" s="37" t="n"/>
      <c r="J115" s="37" t="n"/>
      <c r="K115" s="13" t="n"/>
      <c r="L115" s="41" t="n"/>
      <c r="M115" s="41" t="n"/>
      <c r="N115" s="41" t="n"/>
      <c r="O115" s="13" t="n"/>
      <c r="P115" s="13" t="n"/>
      <c r="Q115" s="13" t="n"/>
      <c r="R115" s="13" t="n"/>
      <c r="S115" s="13" t="n"/>
      <c r="T115" s="13" t="n"/>
      <c r="U115" s="13" t="n"/>
      <c r="V115" s="13" t="n"/>
      <c r="W115" s="13" t="n"/>
      <c r="X115" s="13" t="n"/>
      <c r="Y115" s="13" t="n"/>
      <c r="Z115" s="13" t="n"/>
      <c r="AA115" s="24" t="n"/>
      <c r="AB115" s="24" t="n"/>
      <c r="AC115" s="37" t="n"/>
      <c r="AD115" s="25">
        <f>IF($A115="","",IF(COUNT($V115:$Z115)&lt;5,"",ROUND((V115*Resumen!$K$4+W115*Resumen!$K$5+X115*Resumen!$K$3+Y115*Resumen!$K$6+Z115*Resumen!$K$7)*20,0)))</f>
        <v/>
      </c>
      <c r="AE115" s="42">
        <f>IF($A115="","",IF(COUNT($L115:$N115)=0,"",SUM($L115:$N115)))</f>
        <v/>
      </c>
      <c r="AF115" s="25">
        <f>IF($A115="","",IF($AC115="","Sin comprobar",IF($AC115&gt;Resumen!$B$3,"Fecha futura",IF(Resumen!$B$3-$AC115&gt;Resumen!$K$10,"Revisión antigua","Revisada"))))</f>
        <v/>
      </c>
      <c r="AG115" s="21">
        <f>IF($A115="","",IF(COUNTIF($A$5:$A$204,$A115)&gt;1,"Código duplicado",IF(OR($B115="",$C115="",$D115="",$E115="",$F115=""),"Faltan datos básicos",IF(AND($I115&lt;&gt;"",$J115&lt;&gt;"",$J115&lt;$I115),"Fechas incoherentes",IF(AND($O115="Autorizado",$AC115=""),"Revisar autorización","Correcta")))))</f>
        <v/>
      </c>
    </row>
    <row r="116">
      <c r="A116" s="13" t="n"/>
      <c r="B116" s="13" t="n"/>
      <c r="C116" s="13" t="n"/>
      <c r="D116" s="13" t="n"/>
      <c r="E116" s="13" t="n"/>
      <c r="F116" s="13" t="n"/>
      <c r="G116" s="13" t="n"/>
      <c r="H116" s="13" t="n"/>
      <c r="I116" s="37" t="n"/>
      <c r="J116" s="37" t="n"/>
      <c r="K116" s="13" t="n"/>
      <c r="L116" s="41" t="n"/>
      <c r="M116" s="41" t="n"/>
      <c r="N116" s="41" t="n"/>
      <c r="O116" s="13" t="n"/>
      <c r="P116" s="13" t="n"/>
      <c r="Q116" s="13" t="n"/>
      <c r="R116" s="13" t="n"/>
      <c r="S116" s="13" t="n"/>
      <c r="T116" s="13" t="n"/>
      <c r="U116" s="13" t="n"/>
      <c r="V116" s="13" t="n"/>
      <c r="W116" s="13" t="n"/>
      <c r="X116" s="13" t="n"/>
      <c r="Y116" s="13" t="n"/>
      <c r="Z116" s="13" t="n"/>
      <c r="AA116" s="24" t="n"/>
      <c r="AB116" s="24" t="n"/>
      <c r="AC116" s="37" t="n"/>
      <c r="AD116" s="25">
        <f>IF($A116="","",IF(COUNT($V116:$Z116)&lt;5,"",ROUND((V116*Resumen!$K$4+W116*Resumen!$K$5+X116*Resumen!$K$3+Y116*Resumen!$K$6+Z116*Resumen!$K$7)*20,0)))</f>
        <v/>
      </c>
      <c r="AE116" s="42">
        <f>IF($A116="","",IF(COUNT($L116:$N116)=0,"",SUM($L116:$N116)))</f>
        <v/>
      </c>
      <c r="AF116" s="25">
        <f>IF($A116="","",IF($AC116="","Sin comprobar",IF($AC116&gt;Resumen!$B$3,"Fecha futura",IF(Resumen!$B$3-$AC116&gt;Resumen!$K$10,"Revisión antigua","Revisada"))))</f>
        <v/>
      </c>
      <c r="AG116" s="21">
        <f>IF($A116="","",IF(COUNTIF($A$5:$A$204,$A116)&gt;1,"Código duplicado",IF(OR($B116="",$C116="",$D116="",$E116="",$F116=""),"Faltan datos básicos",IF(AND($I116&lt;&gt;"",$J116&lt;&gt;"",$J116&lt;$I116),"Fechas incoherentes",IF(AND($O116="Autorizado",$AC116=""),"Revisar autorización","Correcta")))))</f>
        <v/>
      </c>
    </row>
    <row r="117">
      <c r="A117" s="13" t="n"/>
      <c r="B117" s="13" t="n"/>
      <c r="C117" s="13" t="n"/>
      <c r="D117" s="13" t="n"/>
      <c r="E117" s="13" t="n"/>
      <c r="F117" s="13" t="n"/>
      <c r="G117" s="13" t="n"/>
      <c r="H117" s="13" t="n"/>
      <c r="I117" s="37" t="n"/>
      <c r="J117" s="37" t="n"/>
      <c r="K117" s="13" t="n"/>
      <c r="L117" s="41" t="n"/>
      <c r="M117" s="41" t="n"/>
      <c r="N117" s="41" t="n"/>
      <c r="O117" s="13" t="n"/>
      <c r="P117" s="13" t="n"/>
      <c r="Q117" s="13" t="n"/>
      <c r="R117" s="13" t="n"/>
      <c r="S117" s="13" t="n"/>
      <c r="T117" s="13" t="n"/>
      <c r="U117" s="13" t="n"/>
      <c r="V117" s="13" t="n"/>
      <c r="W117" s="13" t="n"/>
      <c r="X117" s="13" t="n"/>
      <c r="Y117" s="13" t="n"/>
      <c r="Z117" s="13" t="n"/>
      <c r="AA117" s="24" t="n"/>
      <c r="AB117" s="24" t="n"/>
      <c r="AC117" s="37" t="n"/>
      <c r="AD117" s="25">
        <f>IF($A117="","",IF(COUNT($V117:$Z117)&lt;5,"",ROUND((V117*Resumen!$K$4+W117*Resumen!$K$5+X117*Resumen!$K$3+Y117*Resumen!$K$6+Z117*Resumen!$K$7)*20,0)))</f>
        <v/>
      </c>
      <c r="AE117" s="42">
        <f>IF($A117="","",IF(COUNT($L117:$N117)=0,"",SUM($L117:$N117)))</f>
        <v/>
      </c>
      <c r="AF117" s="25">
        <f>IF($A117="","",IF($AC117="","Sin comprobar",IF($AC117&gt;Resumen!$B$3,"Fecha futura",IF(Resumen!$B$3-$AC117&gt;Resumen!$K$10,"Revisión antigua","Revisada"))))</f>
        <v/>
      </c>
      <c r="AG117" s="21">
        <f>IF($A117="","",IF(COUNTIF($A$5:$A$204,$A117)&gt;1,"Código duplicado",IF(OR($B117="",$C117="",$D117="",$E117="",$F117=""),"Faltan datos básicos",IF(AND($I117&lt;&gt;"",$J117&lt;&gt;"",$J117&lt;$I117),"Fechas incoherentes",IF(AND($O117="Autorizado",$AC117=""),"Revisar autorización","Correcta")))))</f>
        <v/>
      </c>
    </row>
    <row r="118">
      <c r="A118" s="13" t="n"/>
      <c r="B118" s="13" t="n"/>
      <c r="C118" s="13" t="n"/>
      <c r="D118" s="13" t="n"/>
      <c r="E118" s="13" t="n"/>
      <c r="F118" s="13" t="n"/>
      <c r="G118" s="13" t="n"/>
      <c r="H118" s="13" t="n"/>
      <c r="I118" s="37" t="n"/>
      <c r="J118" s="37" t="n"/>
      <c r="K118" s="13" t="n"/>
      <c r="L118" s="41" t="n"/>
      <c r="M118" s="41" t="n"/>
      <c r="N118" s="41" t="n"/>
      <c r="O118" s="13" t="n"/>
      <c r="P118" s="13" t="n"/>
      <c r="Q118" s="13" t="n"/>
      <c r="R118" s="13" t="n"/>
      <c r="S118" s="13" t="n"/>
      <c r="T118" s="13" t="n"/>
      <c r="U118" s="13" t="n"/>
      <c r="V118" s="13" t="n"/>
      <c r="W118" s="13" t="n"/>
      <c r="X118" s="13" t="n"/>
      <c r="Y118" s="13" t="n"/>
      <c r="Z118" s="13" t="n"/>
      <c r="AA118" s="24" t="n"/>
      <c r="AB118" s="24" t="n"/>
      <c r="AC118" s="37" t="n"/>
      <c r="AD118" s="25">
        <f>IF($A118="","",IF(COUNT($V118:$Z118)&lt;5,"",ROUND((V118*Resumen!$K$4+W118*Resumen!$K$5+X118*Resumen!$K$3+Y118*Resumen!$K$6+Z118*Resumen!$K$7)*20,0)))</f>
        <v/>
      </c>
      <c r="AE118" s="42">
        <f>IF($A118="","",IF(COUNT($L118:$N118)=0,"",SUM($L118:$N118)))</f>
        <v/>
      </c>
      <c r="AF118" s="25">
        <f>IF($A118="","",IF($AC118="","Sin comprobar",IF($AC118&gt;Resumen!$B$3,"Fecha futura",IF(Resumen!$B$3-$AC118&gt;Resumen!$K$10,"Revisión antigua","Revisada"))))</f>
        <v/>
      </c>
      <c r="AG118" s="21">
        <f>IF($A118="","",IF(COUNTIF($A$5:$A$204,$A118)&gt;1,"Código duplicado",IF(OR($B118="",$C118="",$D118="",$E118="",$F118=""),"Faltan datos básicos",IF(AND($I118&lt;&gt;"",$J118&lt;&gt;"",$J118&lt;$I118),"Fechas incoherentes",IF(AND($O118="Autorizado",$AC118=""),"Revisar autorización","Correcta")))))</f>
        <v/>
      </c>
    </row>
    <row r="119">
      <c r="A119" s="13" t="n"/>
      <c r="B119" s="13" t="n"/>
      <c r="C119" s="13" t="n"/>
      <c r="D119" s="13" t="n"/>
      <c r="E119" s="13" t="n"/>
      <c r="F119" s="13" t="n"/>
      <c r="G119" s="13" t="n"/>
      <c r="H119" s="13" t="n"/>
      <c r="I119" s="37" t="n"/>
      <c r="J119" s="37" t="n"/>
      <c r="K119" s="13" t="n"/>
      <c r="L119" s="41" t="n"/>
      <c r="M119" s="41" t="n"/>
      <c r="N119" s="41" t="n"/>
      <c r="O119" s="13" t="n"/>
      <c r="P119" s="13" t="n"/>
      <c r="Q119" s="13" t="n"/>
      <c r="R119" s="13" t="n"/>
      <c r="S119" s="13" t="n"/>
      <c r="T119" s="13" t="n"/>
      <c r="U119" s="13" t="n"/>
      <c r="V119" s="13" t="n"/>
      <c r="W119" s="13" t="n"/>
      <c r="X119" s="13" t="n"/>
      <c r="Y119" s="13" t="n"/>
      <c r="Z119" s="13" t="n"/>
      <c r="AA119" s="24" t="n"/>
      <c r="AB119" s="24" t="n"/>
      <c r="AC119" s="37" t="n"/>
      <c r="AD119" s="25">
        <f>IF($A119="","",IF(COUNT($V119:$Z119)&lt;5,"",ROUND((V119*Resumen!$K$4+W119*Resumen!$K$5+X119*Resumen!$K$3+Y119*Resumen!$K$6+Z119*Resumen!$K$7)*20,0)))</f>
        <v/>
      </c>
      <c r="AE119" s="42">
        <f>IF($A119="","",IF(COUNT($L119:$N119)=0,"",SUM($L119:$N119)))</f>
        <v/>
      </c>
      <c r="AF119" s="25">
        <f>IF($A119="","",IF($AC119="","Sin comprobar",IF($AC119&gt;Resumen!$B$3,"Fecha futura",IF(Resumen!$B$3-$AC119&gt;Resumen!$K$10,"Revisión antigua","Revisada"))))</f>
        <v/>
      </c>
      <c r="AG119" s="21">
        <f>IF($A119="","",IF(COUNTIF($A$5:$A$204,$A119)&gt;1,"Código duplicado",IF(OR($B119="",$C119="",$D119="",$E119="",$F119=""),"Faltan datos básicos",IF(AND($I119&lt;&gt;"",$J119&lt;&gt;"",$J119&lt;$I119),"Fechas incoherentes",IF(AND($O119="Autorizado",$AC119=""),"Revisar autorización","Correcta")))))</f>
        <v/>
      </c>
    </row>
    <row r="120">
      <c r="A120" s="13" t="n"/>
      <c r="B120" s="13" t="n"/>
      <c r="C120" s="13" t="n"/>
      <c r="D120" s="13" t="n"/>
      <c r="E120" s="13" t="n"/>
      <c r="F120" s="13" t="n"/>
      <c r="G120" s="13" t="n"/>
      <c r="H120" s="13" t="n"/>
      <c r="I120" s="37" t="n"/>
      <c r="J120" s="37" t="n"/>
      <c r="K120" s="13" t="n"/>
      <c r="L120" s="41" t="n"/>
      <c r="M120" s="41" t="n"/>
      <c r="N120" s="41" t="n"/>
      <c r="O120" s="13" t="n"/>
      <c r="P120" s="13" t="n"/>
      <c r="Q120" s="13" t="n"/>
      <c r="R120" s="13" t="n"/>
      <c r="S120" s="13" t="n"/>
      <c r="T120" s="13" t="n"/>
      <c r="U120" s="13" t="n"/>
      <c r="V120" s="13" t="n"/>
      <c r="W120" s="13" t="n"/>
      <c r="X120" s="13" t="n"/>
      <c r="Y120" s="13" t="n"/>
      <c r="Z120" s="13" t="n"/>
      <c r="AA120" s="24" t="n"/>
      <c r="AB120" s="24" t="n"/>
      <c r="AC120" s="37" t="n"/>
      <c r="AD120" s="25">
        <f>IF($A120="","",IF(COUNT($V120:$Z120)&lt;5,"",ROUND((V120*Resumen!$K$4+W120*Resumen!$K$5+X120*Resumen!$K$3+Y120*Resumen!$K$6+Z120*Resumen!$K$7)*20,0)))</f>
        <v/>
      </c>
      <c r="AE120" s="42">
        <f>IF($A120="","",IF(COUNT($L120:$N120)=0,"",SUM($L120:$N120)))</f>
        <v/>
      </c>
      <c r="AF120" s="25">
        <f>IF($A120="","",IF($AC120="","Sin comprobar",IF($AC120&gt;Resumen!$B$3,"Fecha futura",IF(Resumen!$B$3-$AC120&gt;Resumen!$K$10,"Revisión antigua","Revisada"))))</f>
        <v/>
      </c>
      <c r="AG120" s="21">
        <f>IF($A120="","",IF(COUNTIF($A$5:$A$204,$A120)&gt;1,"Código duplicado",IF(OR($B120="",$C120="",$D120="",$E120="",$F120=""),"Faltan datos básicos",IF(AND($I120&lt;&gt;"",$J120&lt;&gt;"",$J120&lt;$I120),"Fechas incoherentes",IF(AND($O120="Autorizado",$AC120=""),"Revisar autorización","Correcta")))))</f>
        <v/>
      </c>
    </row>
    <row r="121">
      <c r="A121" s="13" t="n"/>
      <c r="B121" s="13" t="n"/>
      <c r="C121" s="13" t="n"/>
      <c r="D121" s="13" t="n"/>
      <c r="E121" s="13" t="n"/>
      <c r="F121" s="13" t="n"/>
      <c r="G121" s="13" t="n"/>
      <c r="H121" s="13" t="n"/>
      <c r="I121" s="37" t="n"/>
      <c r="J121" s="37" t="n"/>
      <c r="K121" s="13" t="n"/>
      <c r="L121" s="41" t="n"/>
      <c r="M121" s="41" t="n"/>
      <c r="N121" s="41" t="n"/>
      <c r="O121" s="13" t="n"/>
      <c r="P121" s="13" t="n"/>
      <c r="Q121" s="13" t="n"/>
      <c r="R121" s="13" t="n"/>
      <c r="S121" s="13" t="n"/>
      <c r="T121" s="13" t="n"/>
      <c r="U121" s="13" t="n"/>
      <c r="V121" s="13" t="n"/>
      <c r="W121" s="13" t="n"/>
      <c r="X121" s="13" t="n"/>
      <c r="Y121" s="13" t="n"/>
      <c r="Z121" s="13" t="n"/>
      <c r="AA121" s="24" t="n"/>
      <c r="AB121" s="24" t="n"/>
      <c r="AC121" s="37" t="n"/>
      <c r="AD121" s="25">
        <f>IF($A121="","",IF(COUNT($V121:$Z121)&lt;5,"",ROUND((V121*Resumen!$K$4+W121*Resumen!$K$5+X121*Resumen!$K$3+Y121*Resumen!$K$6+Z121*Resumen!$K$7)*20,0)))</f>
        <v/>
      </c>
      <c r="AE121" s="42">
        <f>IF($A121="","",IF(COUNT($L121:$N121)=0,"",SUM($L121:$N121)))</f>
        <v/>
      </c>
      <c r="AF121" s="25">
        <f>IF($A121="","",IF($AC121="","Sin comprobar",IF($AC121&gt;Resumen!$B$3,"Fecha futura",IF(Resumen!$B$3-$AC121&gt;Resumen!$K$10,"Revisión antigua","Revisada"))))</f>
        <v/>
      </c>
      <c r="AG121" s="21">
        <f>IF($A121="","",IF(COUNTIF($A$5:$A$204,$A121)&gt;1,"Código duplicado",IF(OR($B121="",$C121="",$D121="",$E121="",$F121=""),"Faltan datos básicos",IF(AND($I121&lt;&gt;"",$J121&lt;&gt;"",$J121&lt;$I121),"Fechas incoherentes",IF(AND($O121="Autorizado",$AC121=""),"Revisar autorización","Correcta")))))</f>
        <v/>
      </c>
    </row>
    <row r="122">
      <c r="A122" s="13" t="n"/>
      <c r="B122" s="13" t="n"/>
      <c r="C122" s="13" t="n"/>
      <c r="D122" s="13" t="n"/>
      <c r="E122" s="13" t="n"/>
      <c r="F122" s="13" t="n"/>
      <c r="G122" s="13" t="n"/>
      <c r="H122" s="13" t="n"/>
      <c r="I122" s="37" t="n"/>
      <c r="J122" s="37" t="n"/>
      <c r="K122" s="13" t="n"/>
      <c r="L122" s="41" t="n"/>
      <c r="M122" s="41" t="n"/>
      <c r="N122" s="41" t="n"/>
      <c r="O122" s="13" t="n"/>
      <c r="P122" s="13" t="n"/>
      <c r="Q122" s="13" t="n"/>
      <c r="R122" s="13" t="n"/>
      <c r="S122" s="13" t="n"/>
      <c r="T122" s="13" t="n"/>
      <c r="U122" s="13" t="n"/>
      <c r="V122" s="13" t="n"/>
      <c r="W122" s="13" t="n"/>
      <c r="X122" s="13" t="n"/>
      <c r="Y122" s="13" t="n"/>
      <c r="Z122" s="13" t="n"/>
      <c r="AA122" s="24" t="n"/>
      <c r="AB122" s="24" t="n"/>
      <c r="AC122" s="37" t="n"/>
      <c r="AD122" s="25">
        <f>IF($A122="","",IF(COUNT($V122:$Z122)&lt;5,"",ROUND((V122*Resumen!$K$4+W122*Resumen!$K$5+X122*Resumen!$K$3+Y122*Resumen!$K$6+Z122*Resumen!$K$7)*20,0)))</f>
        <v/>
      </c>
      <c r="AE122" s="42">
        <f>IF($A122="","",IF(COUNT($L122:$N122)=0,"",SUM($L122:$N122)))</f>
        <v/>
      </c>
      <c r="AF122" s="25">
        <f>IF($A122="","",IF($AC122="","Sin comprobar",IF($AC122&gt;Resumen!$B$3,"Fecha futura",IF(Resumen!$B$3-$AC122&gt;Resumen!$K$10,"Revisión antigua","Revisada"))))</f>
        <v/>
      </c>
      <c r="AG122" s="21">
        <f>IF($A122="","",IF(COUNTIF($A$5:$A$204,$A122)&gt;1,"Código duplicado",IF(OR($B122="",$C122="",$D122="",$E122="",$F122=""),"Faltan datos básicos",IF(AND($I122&lt;&gt;"",$J122&lt;&gt;"",$J122&lt;$I122),"Fechas incoherentes",IF(AND($O122="Autorizado",$AC122=""),"Revisar autorización","Correcta")))))</f>
        <v/>
      </c>
    </row>
    <row r="123">
      <c r="A123" s="13" t="n"/>
      <c r="B123" s="13" t="n"/>
      <c r="C123" s="13" t="n"/>
      <c r="D123" s="13" t="n"/>
      <c r="E123" s="13" t="n"/>
      <c r="F123" s="13" t="n"/>
      <c r="G123" s="13" t="n"/>
      <c r="H123" s="13" t="n"/>
      <c r="I123" s="37" t="n"/>
      <c r="J123" s="37" t="n"/>
      <c r="K123" s="13" t="n"/>
      <c r="L123" s="41" t="n"/>
      <c r="M123" s="41" t="n"/>
      <c r="N123" s="41" t="n"/>
      <c r="O123" s="13" t="n"/>
      <c r="P123" s="13" t="n"/>
      <c r="Q123" s="13" t="n"/>
      <c r="R123" s="13" t="n"/>
      <c r="S123" s="13" t="n"/>
      <c r="T123" s="13" t="n"/>
      <c r="U123" s="13" t="n"/>
      <c r="V123" s="13" t="n"/>
      <c r="W123" s="13" t="n"/>
      <c r="X123" s="13" t="n"/>
      <c r="Y123" s="13" t="n"/>
      <c r="Z123" s="13" t="n"/>
      <c r="AA123" s="24" t="n"/>
      <c r="AB123" s="24" t="n"/>
      <c r="AC123" s="37" t="n"/>
      <c r="AD123" s="25">
        <f>IF($A123="","",IF(COUNT($V123:$Z123)&lt;5,"",ROUND((V123*Resumen!$K$4+W123*Resumen!$K$5+X123*Resumen!$K$3+Y123*Resumen!$K$6+Z123*Resumen!$K$7)*20,0)))</f>
        <v/>
      </c>
      <c r="AE123" s="42">
        <f>IF($A123="","",IF(COUNT($L123:$N123)=0,"",SUM($L123:$N123)))</f>
        <v/>
      </c>
      <c r="AF123" s="25">
        <f>IF($A123="","",IF($AC123="","Sin comprobar",IF($AC123&gt;Resumen!$B$3,"Fecha futura",IF(Resumen!$B$3-$AC123&gt;Resumen!$K$10,"Revisión antigua","Revisada"))))</f>
        <v/>
      </c>
      <c r="AG123" s="21">
        <f>IF($A123="","",IF(COUNTIF($A$5:$A$204,$A123)&gt;1,"Código duplicado",IF(OR($B123="",$C123="",$D123="",$E123="",$F123=""),"Faltan datos básicos",IF(AND($I123&lt;&gt;"",$J123&lt;&gt;"",$J123&lt;$I123),"Fechas incoherentes",IF(AND($O123="Autorizado",$AC123=""),"Revisar autorización","Correcta")))))</f>
        <v/>
      </c>
    </row>
    <row r="124">
      <c r="A124" s="13" t="n"/>
      <c r="B124" s="13" t="n"/>
      <c r="C124" s="13" t="n"/>
      <c r="D124" s="13" t="n"/>
      <c r="E124" s="13" t="n"/>
      <c r="F124" s="13" t="n"/>
      <c r="G124" s="13" t="n"/>
      <c r="H124" s="13" t="n"/>
      <c r="I124" s="37" t="n"/>
      <c r="J124" s="37" t="n"/>
      <c r="K124" s="13" t="n"/>
      <c r="L124" s="41" t="n"/>
      <c r="M124" s="41" t="n"/>
      <c r="N124" s="41" t="n"/>
      <c r="O124" s="13" t="n"/>
      <c r="P124" s="13" t="n"/>
      <c r="Q124" s="13" t="n"/>
      <c r="R124" s="13" t="n"/>
      <c r="S124" s="13" t="n"/>
      <c r="T124" s="13" t="n"/>
      <c r="U124" s="13" t="n"/>
      <c r="V124" s="13" t="n"/>
      <c r="W124" s="13" t="n"/>
      <c r="X124" s="13" t="n"/>
      <c r="Y124" s="13" t="n"/>
      <c r="Z124" s="13" t="n"/>
      <c r="AA124" s="24" t="n"/>
      <c r="AB124" s="24" t="n"/>
      <c r="AC124" s="37" t="n"/>
      <c r="AD124" s="25">
        <f>IF($A124="","",IF(COUNT($V124:$Z124)&lt;5,"",ROUND((V124*Resumen!$K$4+W124*Resumen!$K$5+X124*Resumen!$K$3+Y124*Resumen!$K$6+Z124*Resumen!$K$7)*20,0)))</f>
        <v/>
      </c>
      <c r="AE124" s="42">
        <f>IF($A124="","",IF(COUNT($L124:$N124)=0,"",SUM($L124:$N124)))</f>
        <v/>
      </c>
      <c r="AF124" s="25">
        <f>IF($A124="","",IF($AC124="","Sin comprobar",IF($AC124&gt;Resumen!$B$3,"Fecha futura",IF(Resumen!$B$3-$AC124&gt;Resumen!$K$10,"Revisión antigua","Revisada"))))</f>
        <v/>
      </c>
      <c r="AG124" s="21">
        <f>IF($A124="","",IF(COUNTIF($A$5:$A$204,$A124)&gt;1,"Código duplicado",IF(OR($B124="",$C124="",$D124="",$E124="",$F124=""),"Faltan datos básicos",IF(AND($I124&lt;&gt;"",$J124&lt;&gt;"",$J124&lt;$I124),"Fechas incoherentes",IF(AND($O124="Autorizado",$AC124=""),"Revisar autorización","Correcta")))))</f>
        <v/>
      </c>
    </row>
    <row r="125">
      <c r="A125" s="13" t="n"/>
      <c r="B125" s="13" t="n"/>
      <c r="C125" s="13" t="n"/>
      <c r="D125" s="13" t="n"/>
      <c r="E125" s="13" t="n"/>
      <c r="F125" s="13" t="n"/>
      <c r="G125" s="13" t="n"/>
      <c r="H125" s="13" t="n"/>
      <c r="I125" s="37" t="n"/>
      <c r="J125" s="37" t="n"/>
      <c r="K125" s="13" t="n"/>
      <c r="L125" s="41" t="n"/>
      <c r="M125" s="41" t="n"/>
      <c r="N125" s="41" t="n"/>
      <c r="O125" s="13" t="n"/>
      <c r="P125" s="13" t="n"/>
      <c r="Q125" s="13" t="n"/>
      <c r="R125" s="13" t="n"/>
      <c r="S125" s="13" t="n"/>
      <c r="T125" s="13" t="n"/>
      <c r="U125" s="13" t="n"/>
      <c r="V125" s="13" t="n"/>
      <c r="W125" s="13" t="n"/>
      <c r="X125" s="13" t="n"/>
      <c r="Y125" s="13" t="n"/>
      <c r="Z125" s="13" t="n"/>
      <c r="AA125" s="24" t="n"/>
      <c r="AB125" s="24" t="n"/>
      <c r="AC125" s="37" t="n"/>
      <c r="AD125" s="25">
        <f>IF($A125="","",IF(COUNT($V125:$Z125)&lt;5,"",ROUND((V125*Resumen!$K$4+W125*Resumen!$K$5+X125*Resumen!$K$3+Y125*Resumen!$K$6+Z125*Resumen!$K$7)*20,0)))</f>
        <v/>
      </c>
      <c r="AE125" s="42">
        <f>IF($A125="","",IF(COUNT($L125:$N125)=0,"",SUM($L125:$N125)))</f>
        <v/>
      </c>
      <c r="AF125" s="25">
        <f>IF($A125="","",IF($AC125="","Sin comprobar",IF($AC125&gt;Resumen!$B$3,"Fecha futura",IF(Resumen!$B$3-$AC125&gt;Resumen!$K$10,"Revisión antigua","Revisada"))))</f>
        <v/>
      </c>
      <c r="AG125" s="21">
        <f>IF($A125="","",IF(COUNTIF($A$5:$A$204,$A125)&gt;1,"Código duplicado",IF(OR($B125="",$C125="",$D125="",$E125="",$F125=""),"Faltan datos básicos",IF(AND($I125&lt;&gt;"",$J125&lt;&gt;"",$J125&lt;$I125),"Fechas incoherentes",IF(AND($O125="Autorizado",$AC125=""),"Revisar autorización","Correcta")))))</f>
        <v/>
      </c>
    </row>
    <row r="126">
      <c r="A126" s="13" t="n"/>
      <c r="B126" s="13" t="n"/>
      <c r="C126" s="13" t="n"/>
      <c r="D126" s="13" t="n"/>
      <c r="E126" s="13" t="n"/>
      <c r="F126" s="13" t="n"/>
      <c r="G126" s="13" t="n"/>
      <c r="H126" s="13" t="n"/>
      <c r="I126" s="37" t="n"/>
      <c r="J126" s="37" t="n"/>
      <c r="K126" s="13" t="n"/>
      <c r="L126" s="41" t="n"/>
      <c r="M126" s="41" t="n"/>
      <c r="N126" s="41" t="n"/>
      <c r="O126" s="13" t="n"/>
      <c r="P126" s="13" t="n"/>
      <c r="Q126" s="13" t="n"/>
      <c r="R126" s="13" t="n"/>
      <c r="S126" s="13" t="n"/>
      <c r="T126" s="13" t="n"/>
      <c r="U126" s="13" t="n"/>
      <c r="V126" s="13" t="n"/>
      <c r="W126" s="13" t="n"/>
      <c r="X126" s="13" t="n"/>
      <c r="Y126" s="13" t="n"/>
      <c r="Z126" s="13" t="n"/>
      <c r="AA126" s="24" t="n"/>
      <c r="AB126" s="24" t="n"/>
      <c r="AC126" s="37" t="n"/>
      <c r="AD126" s="25">
        <f>IF($A126="","",IF(COUNT($V126:$Z126)&lt;5,"",ROUND((V126*Resumen!$K$4+W126*Resumen!$K$5+X126*Resumen!$K$3+Y126*Resumen!$K$6+Z126*Resumen!$K$7)*20,0)))</f>
        <v/>
      </c>
      <c r="AE126" s="42">
        <f>IF($A126="","",IF(COUNT($L126:$N126)=0,"",SUM($L126:$N126)))</f>
        <v/>
      </c>
      <c r="AF126" s="25">
        <f>IF($A126="","",IF($AC126="","Sin comprobar",IF($AC126&gt;Resumen!$B$3,"Fecha futura",IF(Resumen!$B$3-$AC126&gt;Resumen!$K$10,"Revisión antigua","Revisada"))))</f>
        <v/>
      </c>
      <c r="AG126" s="21">
        <f>IF($A126="","",IF(COUNTIF($A$5:$A$204,$A126)&gt;1,"Código duplicado",IF(OR($B126="",$C126="",$D126="",$E126="",$F126=""),"Faltan datos básicos",IF(AND($I126&lt;&gt;"",$J126&lt;&gt;"",$J126&lt;$I126),"Fechas incoherentes",IF(AND($O126="Autorizado",$AC126=""),"Revisar autorización","Correcta")))))</f>
        <v/>
      </c>
    </row>
    <row r="127">
      <c r="A127" s="13" t="n"/>
      <c r="B127" s="13" t="n"/>
      <c r="C127" s="13" t="n"/>
      <c r="D127" s="13" t="n"/>
      <c r="E127" s="13" t="n"/>
      <c r="F127" s="13" t="n"/>
      <c r="G127" s="13" t="n"/>
      <c r="H127" s="13" t="n"/>
      <c r="I127" s="37" t="n"/>
      <c r="J127" s="37" t="n"/>
      <c r="K127" s="13" t="n"/>
      <c r="L127" s="41" t="n"/>
      <c r="M127" s="41" t="n"/>
      <c r="N127" s="41" t="n"/>
      <c r="O127" s="13" t="n"/>
      <c r="P127" s="13" t="n"/>
      <c r="Q127" s="13" t="n"/>
      <c r="R127" s="13" t="n"/>
      <c r="S127" s="13" t="n"/>
      <c r="T127" s="13" t="n"/>
      <c r="U127" s="13" t="n"/>
      <c r="V127" s="13" t="n"/>
      <c r="W127" s="13" t="n"/>
      <c r="X127" s="13" t="n"/>
      <c r="Y127" s="13" t="n"/>
      <c r="Z127" s="13" t="n"/>
      <c r="AA127" s="24" t="n"/>
      <c r="AB127" s="24" t="n"/>
      <c r="AC127" s="37" t="n"/>
      <c r="AD127" s="25">
        <f>IF($A127="","",IF(COUNT($V127:$Z127)&lt;5,"",ROUND((V127*Resumen!$K$4+W127*Resumen!$K$5+X127*Resumen!$K$3+Y127*Resumen!$K$6+Z127*Resumen!$K$7)*20,0)))</f>
        <v/>
      </c>
      <c r="AE127" s="42">
        <f>IF($A127="","",IF(COUNT($L127:$N127)=0,"",SUM($L127:$N127)))</f>
        <v/>
      </c>
      <c r="AF127" s="25">
        <f>IF($A127="","",IF($AC127="","Sin comprobar",IF($AC127&gt;Resumen!$B$3,"Fecha futura",IF(Resumen!$B$3-$AC127&gt;Resumen!$K$10,"Revisión antigua","Revisada"))))</f>
        <v/>
      </c>
      <c r="AG127" s="21">
        <f>IF($A127="","",IF(COUNTIF($A$5:$A$204,$A127)&gt;1,"Código duplicado",IF(OR($B127="",$C127="",$D127="",$E127="",$F127=""),"Faltan datos básicos",IF(AND($I127&lt;&gt;"",$J127&lt;&gt;"",$J127&lt;$I127),"Fechas incoherentes",IF(AND($O127="Autorizado",$AC127=""),"Revisar autorización","Correcta")))))</f>
        <v/>
      </c>
    </row>
    <row r="128">
      <c r="A128" s="13" t="n"/>
      <c r="B128" s="13" t="n"/>
      <c r="C128" s="13" t="n"/>
      <c r="D128" s="13" t="n"/>
      <c r="E128" s="13" t="n"/>
      <c r="F128" s="13" t="n"/>
      <c r="G128" s="13" t="n"/>
      <c r="H128" s="13" t="n"/>
      <c r="I128" s="37" t="n"/>
      <c r="J128" s="37" t="n"/>
      <c r="K128" s="13" t="n"/>
      <c r="L128" s="41" t="n"/>
      <c r="M128" s="41" t="n"/>
      <c r="N128" s="41" t="n"/>
      <c r="O128" s="13" t="n"/>
      <c r="P128" s="13" t="n"/>
      <c r="Q128" s="13" t="n"/>
      <c r="R128" s="13" t="n"/>
      <c r="S128" s="13" t="n"/>
      <c r="T128" s="13" t="n"/>
      <c r="U128" s="13" t="n"/>
      <c r="V128" s="13" t="n"/>
      <c r="W128" s="13" t="n"/>
      <c r="X128" s="13" t="n"/>
      <c r="Y128" s="13" t="n"/>
      <c r="Z128" s="13" t="n"/>
      <c r="AA128" s="24" t="n"/>
      <c r="AB128" s="24" t="n"/>
      <c r="AC128" s="37" t="n"/>
      <c r="AD128" s="25">
        <f>IF($A128="","",IF(COUNT($V128:$Z128)&lt;5,"",ROUND((V128*Resumen!$K$4+W128*Resumen!$K$5+X128*Resumen!$K$3+Y128*Resumen!$K$6+Z128*Resumen!$K$7)*20,0)))</f>
        <v/>
      </c>
      <c r="AE128" s="42">
        <f>IF($A128="","",IF(COUNT($L128:$N128)=0,"",SUM($L128:$N128)))</f>
        <v/>
      </c>
      <c r="AF128" s="25">
        <f>IF($A128="","",IF($AC128="","Sin comprobar",IF($AC128&gt;Resumen!$B$3,"Fecha futura",IF(Resumen!$B$3-$AC128&gt;Resumen!$K$10,"Revisión antigua","Revisada"))))</f>
        <v/>
      </c>
      <c r="AG128" s="21">
        <f>IF($A128="","",IF(COUNTIF($A$5:$A$204,$A128)&gt;1,"Código duplicado",IF(OR($B128="",$C128="",$D128="",$E128="",$F128=""),"Faltan datos básicos",IF(AND($I128&lt;&gt;"",$J128&lt;&gt;"",$J128&lt;$I128),"Fechas incoherentes",IF(AND($O128="Autorizado",$AC128=""),"Revisar autorización","Correcta")))))</f>
        <v/>
      </c>
    </row>
    <row r="129">
      <c r="A129" s="13" t="n"/>
      <c r="B129" s="13" t="n"/>
      <c r="C129" s="13" t="n"/>
      <c r="D129" s="13" t="n"/>
      <c r="E129" s="13" t="n"/>
      <c r="F129" s="13" t="n"/>
      <c r="G129" s="13" t="n"/>
      <c r="H129" s="13" t="n"/>
      <c r="I129" s="37" t="n"/>
      <c r="J129" s="37" t="n"/>
      <c r="K129" s="13" t="n"/>
      <c r="L129" s="41" t="n"/>
      <c r="M129" s="41" t="n"/>
      <c r="N129" s="41" t="n"/>
      <c r="O129" s="13" t="n"/>
      <c r="P129" s="13" t="n"/>
      <c r="Q129" s="13" t="n"/>
      <c r="R129" s="13" t="n"/>
      <c r="S129" s="13" t="n"/>
      <c r="T129" s="13" t="n"/>
      <c r="U129" s="13" t="n"/>
      <c r="V129" s="13" t="n"/>
      <c r="W129" s="13" t="n"/>
      <c r="X129" s="13" t="n"/>
      <c r="Y129" s="13" t="n"/>
      <c r="Z129" s="13" t="n"/>
      <c r="AA129" s="24" t="n"/>
      <c r="AB129" s="24" t="n"/>
      <c r="AC129" s="37" t="n"/>
      <c r="AD129" s="25">
        <f>IF($A129="","",IF(COUNT($V129:$Z129)&lt;5,"",ROUND((V129*Resumen!$K$4+W129*Resumen!$K$5+X129*Resumen!$K$3+Y129*Resumen!$K$6+Z129*Resumen!$K$7)*20,0)))</f>
        <v/>
      </c>
      <c r="AE129" s="42">
        <f>IF($A129="","",IF(COUNT($L129:$N129)=0,"",SUM($L129:$N129)))</f>
        <v/>
      </c>
      <c r="AF129" s="25">
        <f>IF($A129="","",IF($AC129="","Sin comprobar",IF($AC129&gt;Resumen!$B$3,"Fecha futura",IF(Resumen!$B$3-$AC129&gt;Resumen!$K$10,"Revisión antigua","Revisada"))))</f>
        <v/>
      </c>
      <c r="AG129" s="21">
        <f>IF($A129="","",IF(COUNTIF($A$5:$A$204,$A129)&gt;1,"Código duplicado",IF(OR($B129="",$C129="",$D129="",$E129="",$F129=""),"Faltan datos básicos",IF(AND($I129&lt;&gt;"",$J129&lt;&gt;"",$J129&lt;$I129),"Fechas incoherentes",IF(AND($O129="Autorizado",$AC129=""),"Revisar autorización","Correcta")))))</f>
        <v/>
      </c>
    </row>
    <row r="130">
      <c r="A130" s="13" t="n"/>
      <c r="B130" s="13" t="n"/>
      <c r="C130" s="13" t="n"/>
      <c r="D130" s="13" t="n"/>
      <c r="E130" s="13" t="n"/>
      <c r="F130" s="13" t="n"/>
      <c r="G130" s="13" t="n"/>
      <c r="H130" s="13" t="n"/>
      <c r="I130" s="37" t="n"/>
      <c r="J130" s="37" t="n"/>
      <c r="K130" s="13" t="n"/>
      <c r="L130" s="41" t="n"/>
      <c r="M130" s="41" t="n"/>
      <c r="N130" s="41" t="n"/>
      <c r="O130" s="13" t="n"/>
      <c r="P130" s="13" t="n"/>
      <c r="Q130" s="13" t="n"/>
      <c r="R130" s="13" t="n"/>
      <c r="S130" s="13" t="n"/>
      <c r="T130" s="13" t="n"/>
      <c r="U130" s="13" t="n"/>
      <c r="V130" s="13" t="n"/>
      <c r="W130" s="13" t="n"/>
      <c r="X130" s="13" t="n"/>
      <c r="Y130" s="13" t="n"/>
      <c r="Z130" s="13" t="n"/>
      <c r="AA130" s="24" t="n"/>
      <c r="AB130" s="24" t="n"/>
      <c r="AC130" s="37" t="n"/>
      <c r="AD130" s="25">
        <f>IF($A130="","",IF(COUNT($V130:$Z130)&lt;5,"",ROUND((V130*Resumen!$K$4+W130*Resumen!$K$5+X130*Resumen!$K$3+Y130*Resumen!$K$6+Z130*Resumen!$K$7)*20,0)))</f>
        <v/>
      </c>
      <c r="AE130" s="42">
        <f>IF($A130="","",IF(COUNT($L130:$N130)=0,"",SUM($L130:$N130)))</f>
        <v/>
      </c>
      <c r="AF130" s="25">
        <f>IF($A130="","",IF($AC130="","Sin comprobar",IF($AC130&gt;Resumen!$B$3,"Fecha futura",IF(Resumen!$B$3-$AC130&gt;Resumen!$K$10,"Revisión antigua","Revisada"))))</f>
        <v/>
      </c>
      <c r="AG130" s="21">
        <f>IF($A130="","",IF(COUNTIF($A$5:$A$204,$A130)&gt;1,"Código duplicado",IF(OR($B130="",$C130="",$D130="",$E130="",$F130=""),"Faltan datos básicos",IF(AND($I130&lt;&gt;"",$J130&lt;&gt;"",$J130&lt;$I130),"Fechas incoherentes",IF(AND($O130="Autorizado",$AC130=""),"Revisar autorización","Correcta")))))</f>
        <v/>
      </c>
    </row>
    <row r="131">
      <c r="A131" s="13" t="n"/>
      <c r="B131" s="13" t="n"/>
      <c r="C131" s="13" t="n"/>
      <c r="D131" s="13" t="n"/>
      <c r="E131" s="13" t="n"/>
      <c r="F131" s="13" t="n"/>
      <c r="G131" s="13" t="n"/>
      <c r="H131" s="13" t="n"/>
      <c r="I131" s="37" t="n"/>
      <c r="J131" s="37" t="n"/>
      <c r="K131" s="13" t="n"/>
      <c r="L131" s="41" t="n"/>
      <c r="M131" s="41" t="n"/>
      <c r="N131" s="41" t="n"/>
      <c r="O131" s="13" t="n"/>
      <c r="P131" s="13" t="n"/>
      <c r="Q131" s="13" t="n"/>
      <c r="R131" s="13" t="n"/>
      <c r="S131" s="13" t="n"/>
      <c r="T131" s="13" t="n"/>
      <c r="U131" s="13" t="n"/>
      <c r="V131" s="13" t="n"/>
      <c r="W131" s="13" t="n"/>
      <c r="X131" s="13" t="n"/>
      <c r="Y131" s="13" t="n"/>
      <c r="Z131" s="13" t="n"/>
      <c r="AA131" s="24" t="n"/>
      <c r="AB131" s="24" t="n"/>
      <c r="AC131" s="37" t="n"/>
      <c r="AD131" s="25">
        <f>IF($A131="","",IF(COUNT($V131:$Z131)&lt;5,"",ROUND((V131*Resumen!$K$4+W131*Resumen!$K$5+X131*Resumen!$K$3+Y131*Resumen!$K$6+Z131*Resumen!$K$7)*20,0)))</f>
        <v/>
      </c>
      <c r="AE131" s="42">
        <f>IF($A131="","",IF(COUNT($L131:$N131)=0,"",SUM($L131:$N131)))</f>
        <v/>
      </c>
      <c r="AF131" s="25">
        <f>IF($A131="","",IF($AC131="","Sin comprobar",IF($AC131&gt;Resumen!$B$3,"Fecha futura",IF(Resumen!$B$3-$AC131&gt;Resumen!$K$10,"Revisión antigua","Revisada"))))</f>
        <v/>
      </c>
      <c r="AG131" s="21">
        <f>IF($A131="","",IF(COUNTIF($A$5:$A$204,$A131)&gt;1,"Código duplicado",IF(OR($B131="",$C131="",$D131="",$E131="",$F131=""),"Faltan datos básicos",IF(AND($I131&lt;&gt;"",$J131&lt;&gt;"",$J131&lt;$I131),"Fechas incoherentes",IF(AND($O131="Autorizado",$AC131=""),"Revisar autorización","Correcta")))))</f>
        <v/>
      </c>
    </row>
    <row r="132">
      <c r="A132" s="13" t="n"/>
      <c r="B132" s="13" t="n"/>
      <c r="C132" s="13" t="n"/>
      <c r="D132" s="13" t="n"/>
      <c r="E132" s="13" t="n"/>
      <c r="F132" s="13" t="n"/>
      <c r="G132" s="13" t="n"/>
      <c r="H132" s="13" t="n"/>
      <c r="I132" s="37" t="n"/>
      <c r="J132" s="37" t="n"/>
      <c r="K132" s="13" t="n"/>
      <c r="L132" s="41" t="n"/>
      <c r="M132" s="41" t="n"/>
      <c r="N132" s="41" t="n"/>
      <c r="O132" s="13" t="n"/>
      <c r="P132" s="13" t="n"/>
      <c r="Q132" s="13" t="n"/>
      <c r="R132" s="13" t="n"/>
      <c r="S132" s="13" t="n"/>
      <c r="T132" s="13" t="n"/>
      <c r="U132" s="13" t="n"/>
      <c r="V132" s="13" t="n"/>
      <c r="W132" s="13" t="n"/>
      <c r="X132" s="13" t="n"/>
      <c r="Y132" s="13" t="n"/>
      <c r="Z132" s="13" t="n"/>
      <c r="AA132" s="24" t="n"/>
      <c r="AB132" s="24" t="n"/>
      <c r="AC132" s="37" t="n"/>
      <c r="AD132" s="25">
        <f>IF($A132="","",IF(COUNT($V132:$Z132)&lt;5,"",ROUND((V132*Resumen!$K$4+W132*Resumen!$K$5+X132*Resumen!$K$3+Y132*Resumen!$K$6+Z132*Resumen!$K$7)*20,0)))</f>
        <v/>
      </c>
      <c r="AE132" s="42">
        <f>IF($A132="","",IF(COUNT($L132:$N132)=0,"",SUM($L132:$N132)))</f>
        <v/>
      </c>
      <c r="AF132" s="25">
        <f>IF($A132="","",IF($AC132="","Sin comprobar",IF($AC132&gt;Resumen!$B$3,"Fecha futura",IF(Resumen!$B$3-$AC132&gt;Resumen!$K$10,"Revisión antigua","Revisada"))))</f>
        <v/>
      </c>
      <c r="AG132" s="21">
        <f>IF($A132="","",IF(COUNTIF($A$5:$A$204,$A132)&gt;1,"Código duplicado",IF(OR($B132="",$C132="",$D132="",$E132="",$F132=""),"Faltan datos básicos",IF(AND($I132&lt;&gt;"",$J132&lt;&gt;"",$J132&lt;$I132),"Fechas incoherentes",IF(AND($O132="Autorizado",$AC132=""),"Revisar autorización","Correcta")))))</f>
        <v/>
      </c>
    </row>
    <row r="133">
      <c r="A133" s="13" t="n"/>
      <c r="B133" s="13" t="n"/>
      <c r="C133" s="13" t="n"/>
      <c r="D133" s="13" t="n"/>
      <c r="E133" s="13" t="n"/>
      <c r="F133" s="13" t="n"/>
      <c r="G133" s="13" t="n"/>
      <c r="H133" s="13" t="n"/>
      <c r="I133" s="37" t="n"/>
      <c r="J133" s="37" t="n"/>
      <c r="K133" s="13" t="n"/>
      <c r="L133" s="41" t="n"/>
      <c r="M133" s="41" t="n"/>
      <c r="N133" s="41" t="n"/>
      <c r="O133" s="13" t="n"/>
      <c r="P133" s="13" t="n"/>
      <c r="Q133" s="13" t="n"/>
      <c r="R133" s="13" t="n"/>
      <c r="S133" s="13" t="n"/>
      <c r="T133" s="13" t="n"/>
      <c r="U133" s="13" t="n"/>
      <c r="V133" s="13" t="n"/>
      <c r="W133" s="13" t="n"/>
      <c r="X133" s="13" t="n"/>
      <c r="Y133" s="13" t="n"/>
      <c r="Z133" s="13" t="n"/>
      <c r="AA133" s="24" t="n"/>
      <c r="AB133" s="24" t="n"/>
      <c r="AC133" s="37" t="n"/>
      <c r="AD133" s="25">
        <f>IF($A133="","",IF(COUNT($V133:$Z133)&lt;5,"",ROUND((V133*Resumen!$K$4+W133*Resumen!$K$5+X133*Resumen!$K$3+Y133*Resumen!$K$6+Z133*Resumen!$K$7)*20,0)))</f>
        <v/>
      </c>
      <c r="AE133" s="42">
        <f>IF($A133="","",IF(COUNT($L133:$N133)=0,"",SUM($L133:$N133)))</f>
        <v/>
      </c>
      <c r="AF133" s="25">
        <f>IF($A133="","",IF($AC133="","Sin comprobar",IF($AC133&gt;Resumen!$B$3,"Fecha futura",IF(Resumen!$B$3-$AC133&gt;Resumen!$K$10,"Revisión antigua","Revisada"))))</f>
        <v/>
      </c>
      <c r="AG133" s="21">
        <f>IF($A133="","",IF(COUNTIF($A$5:$A$204,$A133)&gt;1,"Código duplicado",IF(OR($B133="",$C133="",$D133="",$E133="",$F133=""),"Faltan datos básicos",IF(AND($I133&lt;&gt;"",$J133&lt;&gt;"",$J133&lt;$I133),"Fechas incoherentes",IF(AND($O133="Autorizado",$AC133=""),"Revisar autorización","Correcta")))))</f>
        <v/>
      </c>
    </row>
    <row r="134">
      <c r="A134" s="13" t="n"/>
      <c r="B134" s="13" t="n"/>
      <c r="C134" s="13" t="n"/>
      <c r="D134" s="13" t="n"/>
      <c r="E134" s="13" t="n"/>
      <c r="F134" s="13" t="n"/>
      <c r="G134" s="13" t="n"/>
      <c r="H134" s="13" t="n"/>
      <c r="I134" s="37" t="n"/>
      <c r="J134" s="37" t="n"/>
      <c r="K134" s="13" t="n"/>
      <c r="L134" s="41" t="n"/>
      <c r="M134" s="41" t="n"/>
      <c r="N134" s="41" t="n"/>
      <c r="O134" s="13" t="n"/>
      <c r="P134" s="13" t="n"/>
      <c r="Q134" s="13" t="n"/>
      <c r="R134" s="13" t="n"/>
      <c r="S134" s="13" t="n"/>
      <c r="T134" s="13" t="n"/>
      <c r="U134" s="13" t="n"/>
      <c r="V134" s="13" t="n"/>
      <c r="W134" s="13" t="n"/>
      <c r="X134" s="13" t="n"/>
      <c r="Y134" s="13" t="n"/>
      <c r="Z134" s="13" t="n"/>
      <c r="AA134" s="24" t="n"/>
      <c r="AB134" s="24" t="n"/>
      <c r="AC134" s="37" t="n"/>
      <c r="AD134" s="25">
        <f>IF($A134="","",IF(COUNT($V134:$Z134)&lt;5,"",ROUND((V134*Resumen!$K$4+W134*Resumen!$K$5+X134*Resumen!$K$3+Y134*Resumen!$K$6+Z134*Resumen!$K$7)*20,0)))</f>
        <v/>
      </c>
      <c r="AE134" s="42">
        <f>IF($A134="","",IF(COUNT($L134:$N134)=0,"",SUM($L134:$N134)))</f>
        <v/>
      </c>
      <c r="AF134" s="25">
        <f>IF($A134="","",IF($AC134="","Sin comprobar",IF($AC134&gt;Resumen!$B$3,"Fecha futura",IF(Resumen!$B$3-$AC134&gt;Resumen!$K$10,"Revisión antigua","Revisada"))))</f>
        <v/>
      </c>
      <c r="AG134" s="21">
        <f>IF($A134="","",IF(COUNTIF($A$5:$A$204,$A134)&gt;1,"Código duplicado",IF(OR($B134="",$C134="",$D134="",$E134="",$F134=""),"Faltan datos básicos",IF(AND($I134&lt;&gt;"",$J134&lt;&gt;"",$J134&lt;$I134),"Fechas incoherentes",IF(AND($O134="Autorizado",$AC134=""),"Revisar autorización","Correcta")))))</f>
        <v/>
      </c>
    </row>
    <row r="135">
      <c r="A135" s="13" t="n"/>
      <c r="B135" s="13" t="n"/>
      <c r="C135" s="13" t="n"/>
      <c r="D135" s="13" t="n"/>
      <c r="E135" s="13" t="n"/>
      <c r="F135" s="13" t="n"/>
      <c r="G135" s="13" t="n"/>
      <c r="H135" s="13" t="n"/>
      <c r="I135" s="37" t="n"/>
      <c r="J135" s="37" t="n"/>
      <c r="K135" s="13" t="n"/>
      <c r="L135" s="41" t="n"/>
      <c r="M135" s="41" t="n"/>
      <c r="N135" s="41" t="n"/>
      <c r="O135" s="13" t="n"/>
      <c r="P135" s="13" t="n"/>
      <c r="Q135" s="13" t="n"/>
      <c r="R135" s="13" t="n"/>
      <c r="S135" s="13" t="n"/>
      <c r="T135" s="13" t="n"/>
      <c r="U135" s="13" t="n"/>
      <c r="V135" s="13" t="n"/>
      <c r="W135" s="13" t="n"/>
      <c r="X135" s="13" t="n"/>
      <c r="Y135" s="13" t="n"/>
      <c r="Z135" s="13" t="n"/>
      <c r="AA135" s="24" t="n"/>
      <c r="AB135" s="24" t="n"/>
      <c r="AC135" s="37" t="n"/>
      <c r="AD135" s="25">
        <f>IF($A135="","",IF(COUNT($V135:$Z135)&lt;5,"",ROUND((V135*Resumen!$K$4+W135*Resumen!$K$5+X135*Resumen!$K$3+Y135*Resumen!$K$6+Z135*Resumen!$K$7)*20,0)))</f>
        <v/>
      </c>
      <c r="AE135" s="42">
        <f>IF($A135="","",IF(COUNT($L135:$N135)=0,"",SUM($L135:$N135)))</f>
        <v/>
      </c>
      <c r="AF135" s="25">
        <f>IF($A135="","",IF($AC135="","Sin comprobar",IF($AC135&gt;Resumen!$B$3,"Fecha futura",IF(Resumen!$B$3-$AC135&gt;Resumen!$K$10,"Revisión antigua","Revisada"))))</f>
        <v/>
      </c>
      <c r="AG135" s="21">
        <f>IF($A135="","",IF(COUNTIF($A$5:$A$204,$A135)&gt;1,"Código duplicado",IF(OR($B135="",$C135="",$D135="",$E135="",$F135=""),"Faltan datos básicos",IF(AND($I135&lt;&gt;"",$J135&lt;&gt;"",$J135&lt;$I135),"Fechas incoherentes",IF(AND($O135="Autorizado",$AC135=""),"Revisar autorización","Correcta")))))</f>
        <v/>
      </c>
    </row>
    <row r="136">
      <c r="A136" s="13" t="n"/>
      <c r="B136" s="13" t="n"/>
      <c r="C136" s="13" t="n"/>
      <c r="D136" s="13" t="n"/>
      <c r="E136" s="13" t="n"/>
      <c r="F136" s="13" t="n"/>
      <c r="G136" s="13" t="n"/>
      <c r="H136" s="13" t="n"/>
      <c r="I136" s="37" t="n"/>
      <c r="J136" s="37" t="n"/>
      <c r="K136" s="13" t="n"/>
      <c r="L136" s="41" t="n"/>
      <c r="M136" s="41" t="n"/>
      <c r="N136" s="41" t="n"/>
      <c r="O136" s="13" t="n"/>
      <c r="P136" s="13" t="n"/>
      <c r="Q136" s="13" t="n"/>
      <c r="R136" s="13" t="n"/>
      <c r="S136" s="13" t="n"/>
      <c r="T136" s="13" t="n"/>
      <c r="U136" s="13" t="n"/>
      <c r="V136" s="13" t="n"/>
      <c r="W136" s="13" t="n"/>
      <c r="X136" s="13" t="n"/>
      <c r="Y136" s="13" t="n"/>
      <c r="Z136" s="13" t="n"/>
      <c r="AA136" s="24" t="n"/>
      <c r="AB136" s="24" t="n"/>
      <c r="AC136" s="37" t="n"/>
      <c r="AD136" s="25">
        <f>IF($A136="","",IF(COUNT($V136:$Z136)&lt;5,"",ROUND((V136*Resumen!$K$4+W136*Resumen!$K$5+X136*Resumen!$K$3+Y136*Resumen!$K$6+Z136*Resumen!$K$7)*20,0)))</f>
        <v/>
      </c>
      <c r="AE136" s="42">
        <f>IF($A136="","",IF(COUNT($L136:$N136)=0,"",SUM($L136:$N136)))</f>
        <v/>
      </c>
      <c r="AF136" s="25">
        <f>IF($A136="","",IF($AC136="","Sin comprobar",IF($AC136&gt;Resumen!$B$3,"Fecha futura",IF(Resumen!$B$3-$AC136&gt;Resumen!$K$10,"Revisión antigua","Revisada"))))</f>
        <v/>
      </c>
      <c r="AG136" s="21">
        <f>IF($A136="","",IF(COUNTIF($A$5:$A$204,$A136)&gt;1,"Código duplicado",IF(OR($B136="",$C136="",$D136="",$E136="",$F136=""),"Faltan datos básicos",IF(AND($I136&lt;&gt;"",$J136&lt;&gt;"",$J136&lt;$I136),"Fechas incoherentes",IF(AND($O136="Autorizado",$AC136=""),"Revisar autorización","Correcta")))))</f>
        <v/>
      </c>
    </row>
    <row r="137">
      <c r="A137" s="13" t="n"/>
      <c r="B137" s="13" t="n"/>
      <c r="C137" s="13" t="n"/>
      <c r="D137" s="13" t="n"/>
      <c r="E137" s="13" t="n"/>
      <c r="F137" s="13" t="n"/>
      <c r="G137" s="13" t="n"/>
      <c r="H137" s="13" t="n"/>
      <c r="I137" s="37" t="n"/>
      <c r="J137" s="37" t="n"/>
      <c r="K137" s="13" t="n"/>
      <c r="L137" s="41" t="n"/>
      <c r="M137" s="41" t="n"/>
      <c r="N137" s="41" t="n"/>
      <c r="O137" s="13" t="n"/>
      <c r="P137" s="13" t="n"/>
      <c r="Q137" s="13" t="n"/>
      <c r="R137" s="13" t="n"/>
      <c r="S137" s="13" t="n"/>
      <c r="T137" s="13" t="n"/>
      <c r="U137" s="13" t="n"/>
      <c r="V137" s="13" t="n"/>
      <c r="W137" s="13" t="n"/>
      <c r="X137" s="13" t="n"/>
      <c r="Y137" s="13" t="n"/>
      <c r="Z137" s="13" t="n"/>
      <c r="AA137" s="24" t="n"/>
      <c r="AB137" s="24" t="n"/>
      <c r="AC137" s="37" t="n"/>
      <c r="AD137" s="25">
        <f>IF($A137="","",IF(COUNT($V137:$Z137)&lt;5,"",ROUND((V137*Resumen!$K$4+W137*Resumen!$K$5+X137*Resumen!$K$3+Y137*Resumen!$K$6+Z137*Resumen!$K$7)*20,0)))</f>
        <v/>
      </c>
      <c r="AE137" s="42">
        <f>IF($A137="","",IF(COUNT($L137:$N137)=0,"",SUM($L137:$N137)))</f>
        <v/>
      </c>
      <c r="AF137" s="25">
        <f>IF($A137="","",IF($AC137="","Sin comprobar",IF($AC137&gt;Resumen!$B$3,"Fecha futura",IF(Resumen!$B$3-$AC137&gt;Resumen!$K$10,"Revisión antigua","Revisada"))))</f>
        <v/>
      </c>
      <c r="AG137" s="21">
        <f>IF($A137="","",IF(COUNTIF($A$5:$A$204,$A137)&gt;1,"Código duplicado",IF(OR($B137="",$C137="",$D137="",$E137="",$F137=""),"Faltan datos básicos",IF(AND($I137&lt;&gt;"",$J137&lt;&gt;"",$J137&lt;$I137),"Fechas incoherentes",IF(AND($O137="Autorizado",$AC137=""),"Revisar autorización","Correcta")))))</f>
        <v/>
      </c>
    </row>
    <row r="138">
      <c r="A138" s="13" t="n"/>
      <c r="B138" s="13" t="n"/>
      <c r="C138" s="13" t="n"/>
      <c r="D138" s="13" t="n"/>
      <c r="E138" s="13" t="n"/>
      <c r="F138" s="13" t="n"/>
      <c r="G138" s="13" t="n"/>
      <c r="H138" s="13" t="n"/>
      <c r="I138" s="37" t="n"/>
      <c r="J138" s="37" t="n"/>
      <c r="K138" s="13" t="n"/>
      <c r="L138" s="41" t="n"/>
      <c r="M138" s="41" t="n"/>
      <c r="N138" s="41" t="n"/>
      <c r="O138" s="13" t="n"/>
      <c r="P138" s="13" t="n"/>
      <c r="Q138" s="13" t="n"/>
      <c r="R138" s="13" t="n"/>
      <c r="S138" s="13" t="n"/>
      <c r="T138" s="13" t="n"/>
      <c r="U138" s="13" t="n"/>
      <c r="V138" s="13" t="n"/>
      <c r="W138" s="13" t="n"/>
      <c r="X138" s="13" t="n"/>
      <c r="Y138" s="13" t="n"/>
      <c r="Z138" s="13" t="n"/>
      <c r="AA138" s="24" t="n"/>
      <c r="AB138" s="24" t="n"/>
      <c r="AC138" s="37" t="n"/>
      <c r="AD138" s="25">
        <f>IF($A138="","",IF(COUNT($V138:$Z138)&lt;5,"",ROUND((V138*Resumen!$K$4+W138*Resumen!$K$5+X138*Resumen!$K$3+Y138*Resumen!$K$6+Z138*Resumen!$K$7)*20,0)))</f>
        <v/>
      </c>
      <c r="AE138" s="42">
        <f>IF($A138="","",IF(COUNT($L138:$N138)=0,"",SUM($L138:$N138)))</f>
        <v/>
      </c>
      <c r="AF138" s="25">
        <f>IF($A138="","",IF($AC138="","Sin comprobar",IF($AC138&gt;Resumen!$B$3,"Fecha futura",IF(Resumen!$B$3-$AC138&gt;Resumen!$K$10,"Revisión antigua","Revisada"))))</f>
        <v/>
      </c>
      <c r="AG138" s="21">
        <f>IF($A138="","",IF(COUNTIF($A$5:$A$204,$A138)&gt;1,"Código duplicado",IF(OR($B138="",$C138="",$D138="",$E138="",$F138=""),"Faltan datos básicos",IF(AND($I138&lt;&gt;"",$J138&lt;&gt;"",$J138&lt;$I138),"Fechas incoherentes",IF(AND($O138="Autorizado",$AC138=""),"Revisar autorización","Correcta")))))</f>
        <v/>
      </c>
    </row>
    <row r="139">
      <c r="A139" s="13" t="n"/>
      <c r="B139" s="13" t="n"/>
      <c r="C139" s="13" t="n"/>
      <c r="D139" s="13" t="n"/>
      <c r="E139" s="13" t="n"/>
      <c r="F139" s="13" t="n"/>
      <c r="G139" s="13" t="n"/>
      <c r="H139" s="13" t="n"/>
      <c r="I139" s="37" t="n"/>
      <c r="J139" s="37" t="n"/>
      <c r="K139" s="13" t="n"/>
      <c r="L139" s="41" t="n"/>
      <c r="M139" s="41" t="n"/>
      <c r="N139" s="41" t="n"/>
      <c r="O139" s="13" t="n"/>
      <c r="P139" s="13" t="n"/>
      <c r="Q139" s="13" t="n"/>
      <c r="R139" s="13" t="n"/>
      <c r="S139" s="13" t="n"/>
      <c r="T139" s="13" t="n"/>
      <c r="U139" s="13" t="n"/>
      <c r="V139" s="13" t="n"/>
      <c r="W139" s="13" t="n"/>
      <c r="X139" s="13" t="n"/>
      <c r="Y139" s="13" t="n"/>
      <c r="Z139" s="13" t="n"/>
      <c r="AA139" s="24" t="n"/>
      <c r="AB139" s="24" t="n"/>
      <c r="AC139" s="37" t="n"/>
      <c r="AD139" s="25">
        <f>IF($A139="","",IF(COUNT($V139:$Z139)&lt;5,"",ROUND((V139*Resumen!$K$4+W139*Resumen!$K$5+X139*Resumen!$K$3+Y139*Resumen!$K$6+Z139*Resumen!$K$7)*20,0)))</f>
        <v/>
      </c>
      <c r="AE139" s="42">
        <f>IF($A139="","",IF(COUNT($L139:$N139)=0,"",SUM($L139:$N139)))</f>
        <v/>
      </c>
      <c r="AF139" s="25">
        <f>IF($A139="","",IF($AC139="","Sin comprobar",IF($AC139&gt;Resumen!$B$3,"Fecha futura",IF(Resumen!$B$3-$AC139&gt;Resumen!$K$10,"Revisión antigua","Revisada"))))</f>
        <v/>
      </c>
      <c r="AG139" s="21">
        <f>IF($A139="","",IF(COUNTIF($A$5:$A$204,$A139)&gt;1,"Código duplicado",IF(OR($B139="",$C139="",$D139="",$E139="",$F139=""),"Faltan datos básicos",IF(AND($I139&lt;&gt;"",$J139&lt;&gt;"",$J139&lt;$I139),"Fechas incoherentes",IF(AND($O139="Autorizado",$AC139=""),"Revisar autorización","Correcta")))))</f>
        <v/>
      </c>
    </row>
    <row r="140">
      <c r="A140" s="13" t="n"/>
      <c r="B140" s="13" t="n"/>
      <c r="C140" s="13" t="n"/>
      <c r="D140" s="13" t="n"/>
      <c r="E140" s="13" t="n"/>
      <c r="F140" s="13" t="n"/>
      <c r="G140" s="13" t="n"/>
      <c r="H140" s="13" t="n"/>
      <c r="I140" s="37" t="n"/>
      <c r="J140" s="37" t="n"/>
      <c r="K140" s="13" t="n"/>
      <c r="L140" s="41" t="n"/>
      <c r="M140" s="41" t="n"/>
      <c r="N140" s="41" t="n"/>
      <c r="O140" s="13" t="n"/>
      <c r="P140" s="13" t="n"/>
      <c r="Q140" s="13" t="n"/>
      <c r="R140" s="13" t="n"/>
      <c r="S140" s="13" t="n"/>
      <c r="T140" s="13" t="n"/>
      <c r="U140" s="13" t="n"/>
      <c r="V140" s="13" t="n"/>
      <c r="W140" s="13" t="n"/>
      <c r="X140" s="13" t="n"/>
      <c r="Y140" s="13" t="n"/>
      <c r="Z140" s="13" t="n"/>
      <c r="AA140" s="24" t="n"/>
      <c r="AB140" s="24" t="n"/>
      <c r="AC140" s="37" t="n"/>
      <c r="AD140" s="25">
        <f>IF($A140="","",IF(COUNT($V140:$Z140)&lt;5,"",ROUND((V140*Resumen!$K$4+W140*Resumen!$K$5+X140*Resumen!$K$3+Y140*Resumen!$K$6+Z140*Resumen!$K$7)*20,0)))</f>
        <v/>
      </c>
      <c r="AE140" s="42">
        <f>IF($A140="","",IF(COUNT($L140:$N140)=0,"",SUM($L140:$N140)))</f>
        <v/>
      </c>
      <c r="AF140" s="25">
        <f>IF($A140="","",IF($AC140="","Sin comprobar",IF($AC140&gt;Resumen!$B$3,"Fecha futura",IF(Resumen!$B$3-$AC140&gt;Resumen!$K$10,"Revisión antigua","Revisada"))))</f>
        <v/>
      </c>
      <c r="AG140" s="21">
        <f>IF($A140="","",IF(COUNTIF($A$5:$A$204,$A140)&gt;1,"Código duplicado",IF(OR($B140="",$C140="",$D140="",$E140="",$F140=""),"Faltan datos básicos",IF(AND($I140&lt;&gt;"",$J140&lt;&gt;"",$J140&lt;$I140),"Fechas incoherentes",IF(AND($O140="Autorizado",$AC140=""),"Revisar autorización","Correcta")))))</f>
        <v/>
      </c>
    </row>
    <row r="141">
      <c r="A141" s="13" t="n"/>
      <c r="B141" s="13" t="n"/>
      <c r="C141" s="13" t="n"/>
      <c r="D141" s="13" t="n"/>
      <c r="E141" s="13" t="n"/>
      <c r="F141" s="13" t="n"/>
      <c r="G141" s="13" t="n"/>
      <c r="H141" s="13" t="n"/>
      <c r="I141" s="37" t="n"/>
      <c r="J141" s="37" t="n"/>
      <c r="K141" s="13" t="n"/>
      <c r="L141" s="41" t="n"/>
      <c r="M141" s="41" t="n"/>
      <c r="N141" s="41" t="n"/>
      <c r="O141" s="13" t="n"/>
      <c r="P141" s="13" t="n"/>
      <c r="Q141" s="13" t="n"/>
      <c r="R141" s="13" t="n"/>
      <c r="S141" s="13" t="n"/>
      <c r="T141" s="13" t="n"/>
      <c r="U141" s="13" t="n"/>
      <c r="V141" s="13" t="n"/>
      <c r="W141" s="13" t="n"/>
      <c r="X141" s="13" t="n"/>
      <c r="Y141" s="13" t="n"/>
      <c r="Z141" s="13" t="n"/>
      <c r="AA141" s="24" t="n"/>
      <c r="AB141" s="24" t="n"/>
      <c r="AC141" s="37" t="n"/>
      <c r="AD141" s="25">
        <f>IF($A141="","",IF(COUNT($V141:$Z141)&lt;5,"",ROUND((V141*Resumen!$K$4+W141*Resumen!$K$5+X141*Resumen!$K$3+Y141*Resumen!$K$6+Z141*Resumen!$K$7)*20,0)))</f>
        <v/>
      </c>
      <c r="AE141" s="42">
        <f>IF($A141="","",IF(COUNT($L141:$N141)=0,"",SUM($L141:$N141)))</f>
        <v/>
      </c>
      <c r="AF141" s="25">
        <f>IF($A141="","",IF($AC141="","Sin comprobar",IF($AC141&gt;Resumen!$B$3,"Fecha futura",IF(Resumen!$B$3-$AC141&gt;Resumen!$K$10,"Revisión antigua","Revisada"))))</f>
        <v/>
      </c>
      <c r="AG141" s="21">
        <f>IF($A141="","",IF(COUNTIF($A$5:$A$204,$A141)&gt;1,"Código duplicado",IF(OR($B141="",$C141="",$D141="",$E141="",$F141=""),"Faltan datos básicos",IF(AND($I141&lt;&gt;"",$J141&lt;&gt;"",$J141&lt;$I141),"Fechas incoherentes",IF(AND($O141="Autorizado",$AC141=""),"Revisar autorización","Correcta")))))</f>
        <v/>
      </c>
    </row>
    <row r="142">
      <c r="A142" s="13" t="n"/>
      <c r="B142" s="13" t="n"/>
      <c r="C142" s="13" t="n"/>
      <c r="D142" s="13" t="n"/>
      <c r="E142" s="13" t="n"/>
      <c r="F142" s="13" t="n"/>
      <c r="G142" s="13" t="n"/>
      <c r="H142" s="13" t="n"/>
      <c r="I142" s="37" t="n"/>
      <c r="J142" s="37" t="n"/>
      <c r="K142" s="13" t="n"/>
      <c r="L142" s="41" t="n"/>
      <c r="M142" s="41" t="n"/>
      <c r="N142" s="41" t="n"/>
      <c r="O142" s="13" t="n"/>
      <c r="P142" s="13" t="n"/>
      <c r="Q142" s="13" t="n"/>
      <c r="R142" s="13" t="n"/>
      <c r="S142" s="13" t="n"/>
      <c r="T142" s="13" t="n"/>
      <c r="U142" s="13" t="n"/>
      <c r="V142" s="13" t="n"/>
      <c r="W142" s="13" t="n"/>
      <c r="X142" s="13" t="n"/>
      <c r="Y142" s="13" t="n"/>
      <c r="Z142" s="13" t="n"/>
      <c r="AA142" s="24" t="n"/>
      <c r="AB142" s="24" t="n"/>
      <c r="AC142" s="37" t="n"/>
      <c r="AD142" s="25">
        <f>IF($A142="","",IF(COUNT($V142:$Z142)&lt;5,"",ROUND((V142*Resumen!$K$4+W142*Resumen!$K$5+X142*Resumen!$K$3+Y142*Resumen!$K$6+Z142*Resumen!$K$7)*20,0)))</f>
        <v/>
      </c>
      <c r="AE142" s="42">
        <f>IF($A142="","",IF(COUNT($L142:$N142)=0,"",SUM($L142:$N142)))</f>
        <v/>
      </c>
      <c r="AF142" s="25">
        <f>IF($A142="","",IF($AC142="","Sin comprobar",IF($AC142&gt;Resumen!$B$3,"Fecha futura",IF(Resumen!$B$3-$AC142&gt;Resumen!$K$10,"Revisión antigua","Revisada"))))</f>
        <v/>
      </c>
      <c r="AG142" s="21">
        <f>IF($A142="","",IF(COUNTIF($A$5:$A$204,$A142)&gt;1,"Código duplicado",IF(OR($B142="",$C142="",$D142="",$E142="",$F142=""),"Faltan datos básicos",IF(AND($I142&lt;&gt;"",$J142&lt;&gt;"",$J142&lt;$I142),"Fechas incoherentes",IF(AND($O142="Autorizado",$AC142=""),"Revisar autorización","Correcta")))))</f>
        <v/>
      </c>
    </row>
    <row r="143">
      <c r="A143" s="13" t="n"/>
      <c r="B143" s="13" t="n"/>
      <c r="C143" s="13" t="n"/>
      <c r="D143" s="13" t="n"/>
      <c r="E143" s="13" t="n"/>
      <c r="F143" s="13" t="n"/>
      <c r="G143" s="13" t="n"/>
      <c r="H143" s="13" t="n"/>
      <c r="I143" s="37" t="n"/>
      <c r="J143" s="37" t="n"/>
      <c r="K143" s="13" t="n"/>
      <c r="L143" s="41" t="n"/>
      <c r="M143" s="41" t="n"/>
      <c r="N143" s="41" t="n"/>
      <c r="O143" s="13" t="n"/>
      <c r="P143" s="13" t="n"/>
      <c r="Q143" s="13" t="n"/>
      <c r="R143" s="13" t="n"/>
      <c r="S143" s="13" t="n"/>
      <c r="T143" s="13" t="n"/>
      <c r="U143" s="13" t="n"/>
      <c r="V143" s="13" t="n"/>
      <c r="W143" s="13" t="n"/>
      <c r="X143" s="13" t="n"/>
      <c r="Y143" s="13" t="n"/>
      <c r="Z143" s="13" t="n"/>
      <c r="AA143" s="24" t="n"/>
      <c r="AB143" s="24" t="n"/>
      <c r="AC143" s="37" t="n"/>
      <c r="AD143" s="25">
        <f>IF($A143="","",IF(COUNT($V143:$Z143)&lt;5,"",ROUND((V143*Resumen!$K$4+W143*Resumen!$K$5+X143*Resumen!$K$3+Y143*Resumen!$K$6+Z143*Resumen!$K$7)*20,0)))</f>
        <v/>
      </c>
      <c r="AE143" s="42">
        <f>IF($A143="","",IF(COUNT($L143:$N143)=0,"",SUM($L143:$N143)))</f>
        <v/>
      </c>
      <c r="AF143" s="25">
        <f>IF($A143="","",IF($AC143="","Sin comprobar",IF($AC143&gt;Resumen!$B$3,"Fecha futura",IF(Resumen!$B$3-$AC143&gt;Resumen!$K$10,"Revisión antigua","Revisada"))))</f>
        <v/>
      </c>
      <c r="AG143" s="21">
        <f>IF($A143="","",IF(COUNTIF($A$5:$A$204,$A143)&gt;1,"Código duplicado",IF(OR($B143="",$C143="",$D143="",$E143="",$F143=""),"Faltan datos básicos",IF(AND($I143&lt;&gt;"",$J143&lt;&gt;"",$J143&lt;$I143),"Fechas incoherentes",IF(AND($O143="Autorizado",$AC143=""),"Revisar autorización","Correcta")))))</f>
        <v/>
      </c>
    </row>
    <row r="144">
      <c r="A144" s="13" t="n"/>
      <c r="B144" s="13" t="n"/>
      <c r="C144" s="13" t="n"/>
      <c r="D144" s="13" t="n"/>
      <c r="E144" s="13" t="n"/>
      <c r="F144" s="13" t="n"/>
      <c r="G144" s="13" t="n"/>
      <c r="H144" s="13" t="n"/>
      <c r="I144" s="37" t="n"/>
      <c r="J144" s="37" t="n"/>
      <c r="K144" s="13" t="n"/>
      <c r="L144" s="41" t="n"/>
      <c r="M144" s="41" t="n"/>
      <c r="N144" s="41" t="n"/>
      <c r="O144" s="13" t="n"/>
      <c r="P144" s="13" t="n"/>
      <c r="Q144" s="13" t="n"/>
      <c r="R144" s="13" t="n"/>
      <c r="S144" s="13" t="n"/>
      <c r="T144" s="13" t="n"/>
      <c r="U144" s="13" t="n"/>
      <c r="V144" s="13" t="n"/>
      <c r="W144" s="13" t="n"/>
      <c r="X144" s="13" t="n"/>
      <c r="Y144" s="13" t="n"/>
      <c r="Z144" s="13" t="n"/>
      <c r="AA144" s="24" t="n"/>
      <c r="AB144" s="24" t="n"/>
      <c r="AC144" s="37" t="n"/>
      <c r="AD144" s="25">
        <f>IF($A144="","",IF(COUNT($V144:$Z144)&lt;5,"",ROUND((V144*Resumen!$K$4+W144*Resumen!$K$5+X144*Resumen!$K$3+Y144*Resumen!$K$6+Z144*Resumen!$K$7)*20,0)))</f>
        <v/>
      </c>
      <c r="AE144" s="42">
        <f>IF($A144="","",IF(COUNT($L144:$N144)=0,"",SUM($L144:$N144)))</f>
        <v/>
      </c>
      <c r="AF144" s="25">
        <f>IF($A144="","",IF($AC144="","Sin comprobar",IF($AC144&gt;Resumen!$B$3,"Fecha futura",IF(Resumen!$B$3-$AC144&gt;Resumen!$K$10,"Revisión antigua","Revisada"))))</f>
        <v/>
      </c>
      <c r="AG144" s="21">
        <f>IF($A144="","",IF(COUNTIF($A$5:$A$204,$A144)&gt;1,"Código duplicado",IF(OR($B144="",$C144="",$D144="",$E144="",$F144=""),"Faltan datos básicos",IF(AND($I144&lt;&gt;"",$J144&lt;&gt;"",$J144&lt;$I144),"Fechas incoherentes",IF(AND($O144="Autorizado",$AC144=""),"Revisar autorización","Correcta")))))</f>
        <v/>
      </c>
    </row>
    <row r="145">
      <c r="A145" s="13" t="n"/>
      <c r="B145" s="13" t="n"/>
      <c r="C145" s="13" t="n"/>
      <c r="D145" s="13" t="n"/>
      <c r="E145" s="13" t="n"/>
      <c r="F145" s="13" t="n"/>
      <c r="G145" s="13" t="n"/>
      <c r="H145" s="13" t="n"/>
      <c r="I145" s="37" t="n"/>
      <c r="J145" s="37" t="n"/>
      <c r="K145" s="13" t="n"/>
      <c r="L145" s="41" t="n"/>
      <c r="M145" s="41" t="n"/>
      <c r="N145" s="41" t="n"/>
      <c r="O145" s="13" t="n"/>
      <c r="P145" s="13" t="n"/>
      <c r="Q145" s="13" t="n"/>
      <c r="R145" s="13" t="n"/>
      <c r="S145" s="13" t="n"/>
      <c r="T145" s="13" t="n"/>
      <c r="U145" s="13" t="n"/>
      <c r="V145" s="13" t="n"/>
      <c r="W145" s="13" t="n"/>
      <c r="X145" s="13" t="n"/>
      <c r="Y145" s="13" t="n"/>
      <c r="Z145" s="13" t="n"/>
      <c r="AA145" s="24" t="n"/>
      <c r="AB145" s="24" t="n"/>
      <c r="AC145" s="37" t="n"/>
      <c r="AD145" s="25">
        <f>IF($A145="","",IF(COUNT($V145:$Z145)&lt;5,"",ROUND((V145*Resumen!$K$4+W145*Resumen!$K$5+X145*Resumen!$K$3+Y145*Resumen!$K$6+Z145*Resumen!$K$7)*20,0)))</f>
        <v/>
      </c>
      <c r="AE145" s="42">
        <f>IF($A145="","",IF(COUNT($L145:$N145)=0,"",SUM($L145:$N145)))</f>
        <v/>
      </c>
      <c r="AF145" s="25">
        <f>IF($A145="","",IF($AC145="","Sin comprobar",IF($AC145&gt;Resumen!$B$3,"Fecha futura",IF(Resumen!$B$3-$AC145&gt;Resumen!$K$10,"Revisión antigua","Revisada"))))</f>
        <v/>
      </c>
      <c r="AG145" s="21">
        <f>IF($A145="","",IF(COUNTIF($A$5:$A$204,$A145)&gt;1,"Código duplicado",IF(OR($B145="",$C145="",$D145="",$E145="",$F145=""),"Faltan datos básicos",IF(AND($I145&lt;&gt;"",$J145&lt;&gt;"",$J145&lt;$I145),"Fechas incoherentes",IF(AND($O145="Autorizado",$AC145=""),"Revisar autorización","Correcta")))))</f>
        <v/>
      </c>
    </row>
    <row r="146">
      <c r="A146" s="13" t="n"/>
      <c r="B146" s="13" t="n"/>
      <c r="C146" s="13" t="n"/>
      <c r="D146" s="13" t="n"/>
      <c r="E146" s="13" t="n"/>
      <c r="F146" s="13" t="n"/>
      <c r="G146" s="13" t="n"/>
      <c r="H146" s="13" t="n"/>
      <c r="I146" s="37" t="n"/>
      <c r="J146" s="37" t="n"/>
      <c r="K146" s="13" t="n"/>
      <c r="L146" s="41" t="n"/>
      <c r="M146" s="41" t="n"/>
      <c r="N146" s="41" t="n"/>
      <c r="O146" s="13" t="n"/>
      <c r="P146" s="13" t="n"/>
      <c r="Q146" s="13" t="n"/>
      <c r="R146" s="13" t="n"/>
      <c r="S146" s="13" t="n"/>
      <c r="T146" s="13" t="n"/>
      <c r="U146" s="13" t="n"/>
      <c r="V146" s="13" t="n"/>
      <c r="W146" s="13" t="n"/>
      <c r="X146" s="13" t="n"/>
      <c r="Y146" s="13" t="n"/>
      <c r="Z146" s="13" t="n"/>
      <c r="AA146" s="24" t="n"/>
      <c r="AB146" s="24" t="n"/>
      <c r="AC146" s="37" t="n"/>
      <c r="AD146" s="25">
        <f>IF($A146="","",IF(COUNT($V146:$Z146)&lt;5,"",ROUND((V146*Resumen!$K$4+W146*Resumen!$K$5+X146*Resumen!$K$3+Y146*Resumen!$K$6+Z146*Resumen!$K$7)*20,0)))</f>
        <v/>
      </c>
      <c r="AE146" s="42">
        <f>IF($A146="","",IF(COUNT($L146:$N146)=0,"",SUM($L146:$N146)))</f>
        <v/>
      </c>
      <c r="AF146" s="25">
        <f>IF($A146="","",IF($AC146="","Sin comprobar",IF($AC146&gt;Resumen!$B$3,"Fecha futura",IF(Resumen!$B$3-$AC146&gt;Resumen!$K$10,"Revisión antigua","Revisada"))))</f>
        <v/>
      </c>
      <c r="AG146" s="21">
        <f>IF($A146="","",IF(COUNTIF($A$5:$A$204,$A146)&gt;1,"Código duplicado",IF(OR($B146="",$C146="",$D146="",$E146="",$F146=""),"Faltan datos básicos",IF(AND($I146&lt;&gt;"",$J146&lt;&gt;"",$J146&lt;$I146),"Fechas incoherentes",IF(AND($O146="Autorizado",$AC146=""),"Revisar autorización","Correcta")))))</f>
        <v/>
      </c>
    </row>
    <row r="147">
      <c r="A147" s="13" t="n"/>
      <c r="B147" s="13" t="n"/>
      <c r="C147" s="13" t="n"/>
      <c r="D147" s="13" t="n"/>
      <c r="E147" s="13" t="n"/>
      <c r="F147" s="13" t="n"/>
      <c r="G147" s="13" t="n"/>
      <c r="H147" s="13" t="n"/>
      <c r="I147" s="37" t="n"/>
      <c r="J147" s="37" t="n"/>
      <c r="K147" s="13" t="n"/>
      <c r="L147" s="41" t="n"/>
      <c r="M147" s="41" t="n"/>
      <c r="N147" s="41" t="n"/>
      <c r="O147" s="13" t="n"/>
      <c r="P147" s="13" t="n"/>
      <c r="Q147" s="13" t="n"/>
      <c r="R147" s="13" t="n"/>
      <c r="S147" s="13" t="n"/>
      <c r="T147" s="13" t="n"/>
      <c r="U147" s="13" t="n"/>
      <c r="V147" s="13" t="n"/>
      <c r="W147" s="13" t="n"/>
      <c r="X147" s="13" t="n"/>
      <c r="Y147" s="13" t="n"/>
      <c r="Z147" s="13" t="n"/>
      <c r="AA147" s="24" t="n"/>
      <c r="AB147" s="24" t="n"/>
      <c r="AC147" s="37" t="n"/>
      <c r="AD147" s="25">
        <f>IF($A147="","",IF(COUNT($V147:$Z147)&lt;5,"",ROUND((V147*Resumen!$K$4+W147*Resumen!$K$5+X147*Resumen!$K$3+Y147*Resumen!$K$6+Z147*Resumen!$K$7)*20,0)))</f>
        <v/>
      </c>
      <c r="AE147" s="42">
        <f>IF($A147="","",IF(COUNT($L147:$N147)=0,"",SUM($L147:$N147)))</f>
        <v/>
      </c>
      <c r="AF147" s="25">
        <f>IF($A147="","",IF($AC147="","Sin comprobar",IF($AC147&gt;Resumen!$B$3,"Fecha futura",IF(Resumen!$B$3-$AC147&gt;Resumen!$K$10,"Revisión antigua","Revisada"))))</f>
        <v/>
      </c>
      <c r="AG147" s="21">
        <f>IF($A147="","",IF(COUNTIF($A$5:$A$204,$A147)&gt;1,"Código duplicado",IF(OR($B147="",$C147="",$D147="",$E147="",$F147=""),"Faltan datos básicos",IF(AND($I147&lt;&gt;"",$J147&lt;&gt;"",$J147&lt;$I147),"Fechas incoherentes",IF(AND($O147="Autorizado",$AC147=""),"Revisar autorización","Correcta")))))</f>
        <v/>
      </c>
    </row>
    <row r="148">
      <c r="A148" s="13" t="n"/>
      <c r="B148" s="13" t="n"/>
      <c r="C148" s="13" t="n"/>
      <c r="D148" s="13" t="n"/>
      <c r="E148" s="13" t="n"/>
      <c r="F148" s="13" t="n"/>
      <c r="G148" s="13" t="n"/>
      <c r="H148" s="13" t="n"/>
      <c r="I148" s="37" t="n"/>
      <c r="J148" s="37" t="n"/>
      <c r="K148" s="13" t="n"/>
      <c r="L148" s="41" t="n"/>
      <c r="M148" s="41" t="n"/>
      <c r="N148" s="41" t="n"/>
      <c r="O148" s="13" t="n"/>
      <c r="P148" s="13" t="n"/>
      <c r="Q148" s="13" t="n"/>
      <c r="R148" s="13" t="n"/>
      <c r="S148" s="13" t="n"/>
      <c r="T148" s="13" t="n"/>
      <c r="U148" s="13" t="n"/>
      <c r="V148" s="13" t="n"/>
      <c r="W148" s="13" t="n"/>
      <c r="X148" s="13" t="n"/>
      <c r="Y148" s="13" t="n"/>
      <c r="Z148" s="13" t="n"/>
      <c r="AA148" s="24" t="n"/>
      <c r="AB148" s="24" t="n"/>
      <c r="AC148" s="37" t="n"/>
      <c r="AD148" s="25">
        <f>IF($A148="","",IF(COUNT($V148:$Z148)&lt;5,"",ROUND((V148*Resumen!$K$4+W148*Resumen!$K$5+X148*Resumen!$K$3+Y148*Resumen!$K$6+Z148*Resumen!$K$7)*20,0)))</f>
        <v/>
      </c>
      <c r="AE148" s="42">
        <f>IF($A148="","",IF(COUNT($L148:$N148)=0,"",SUM($L148:$N148)))</f>
        <v/>
      </c>
      <c r="AF148" s="25">
        <f>IF($A148="","",IF($AC148="","Sin comprobar",IF($AC148&gt;Resumen!$B$3,"Fecha futura",IF(Resumen!$B$3-$AC148&gt;Resumen!$K$10,"Revisión antigua","Revisada"))))</f>
        <v/>
      </c>
      <c r="AG148" s="21">
        <f>IF($A148="","",IF(COUNTIF($A$5:$A$204,$A148)&gt;1,"Código duplicado",IF(OR($B148="",$C148="",$D148="",$E148="",$F148=""),"Faltan datos básicos",IF(AND($I148&lt;&gt;"",$J148&lt;&gt;"",$J148&lt;$I148),"Fechas incoherentes",IF(AND($O148="Autorizado",$AC148=""),"Revisar autorización","Correcta")))))</f>
        <v/>
      </c>
    </row>
    <row r="149">
      <c r="A149" s="13" t="n"/>
      <c r="B149" s="13" t="n"/>
      <c r="C149" s="13" t="n"/>
      <c r="D149" s="13" t="n"/>
      <c r="E149" s="13" t="n"/>
      <c r="F149" s="13" t="n"/>
      <c r="G149" s="13" t="n"/>
      <c r="H149" s="13" t="n"/>
      <c r="I149" s="37" t="n"/>
      <c r="J149" s="37" t="n"/>
      <c r="K149" s="13" t="n"/>
      <c r="L149" s="41" t="n"/>
      <c r="M149" s="41" t="n"/>
      <c r="N149" s="41" t="n"/>
      <c r="O149" s="13" t="n"/>
      <c r="P149" s="13" t="n"/>
      <c r="Q149" s="13" t="n"/>
      <c r="R149" s="13" t="n"/>
      <c r="S149" s="13" t="n"/>
      <c r="T149" s="13" t="n"/>
      <c r="U149" s="13" t="n"/>
      <c r="V149" s="13" t="n"/>
      <c r="W149" s="13" t="n"/>
      <c r="X149" s="13" t="n"/>
      <c r="Y149" s="13" t="n"/>
      <c r="Z149" s="13" t="n"/>
      <c r="AA149" s="24" t="n"/>
      <c r="AB149" s="24" t="n"/>
      <c r="AC149" s="37" t="n"/>
      <c r="AD149" s="25">
        <f>IF($A149="","",IF(COUNT($V149:$Z149)&lt;5,"",ROUND((V149*Resumen!$K$4+W149*Resumen!$K$5+X149*Resumen!$K$3+Y149*Resumen!$K$6+Z149*Resumen!$K$7)*20,0)))</f>
        <v/>
      </c>
      <c r="AE149" s="42">
        <f>IF($A149="","",IF(COUNT($L149:$N149)=0,"",SUM($L149:$N149)))</f>
        <v/>
      </c>
      <c r="AF149" s="25">
        <f>IF($A149="","",IF($AC149="","Sin comprobar",IF($AC149&gt;Resumen!$B$3,"Fecha futura",IF(Resumen!$B$3-$AC149&gt;Resumen!$K$10,"Revisión antigua","Revisada"))))</f>
        <v/>
      </c>
      <c r="AG149" s="21">
        <f>IF($A149="","",IF(COUNTIF($A$5:$A$204,$A149)&gt;1,"Código duplicado",IF(OR($B149="",$C149="",$D149="",$E149="",$F149=""),"Faltan datos básicos",IF(AND($I149&lt;&gt;"",$J149&lt;&gt;"",$J149&lt;$I149),"Fechas incoherentes",IF(AND($O149="Autorizado",$AC149=""),"Revisar autorización","Correcta")))))</f>
        <v/>
      </c>
    </row>
    <row r="150">
      <c r="A150" s="13" t="n"/>
      <c r="B150" s="13" t="n"/>
      <c r="C150" s="13" t="n"/>
      <c r="D150" s="13" t="n"/>
      <c r="E150" s="13" t="n"/>
      <c r="F150" s="13" t="n"/>
      <c r="G150" s="13" t="n"/>
      <c r="H150" s="13" t="n"/>
      <c r="I150" s="37" t="n"/>
      <c r="J150" s="37" t="n"/>
      <c r="K150" s="13" t="n"/>
      <c r="L150" s="41" t="n"/>
      <c r="M150" s="41" t="n"/>
      <c r="N150" s="41" t="n"/>
      <c r="O150" s="13" t="n"/>
      <c r="P150" s="13" t="n"/>
      <c r="Q150" s="13" t="n"/>
      <c r="R150" s="13" t="n"/>
      <c r="S150" s="13" t="n"/>
      <c r="T150" s="13" t="n"/>
      <c r="U150" s="13" t="n"/>
      <c r="V150" s="13" t="n"/>
      <c r="W150" s="13" t="n"/>
      <c r="X150" s="13" t="n"/>
      <c r="Y150" s="13" t="n"/>
      <c r="Z150" s="13" t="n"/>
      <c r="AA150" s="24" t="n"/>
      <c r="AB150" s="24" t="n"/>
      <c r="AC150" s="37" t="n"/>
      <c r="AD150" s="25">
        <f>IF($A150="","",IF(COUNT($V150:$Z150)&lt;5,"",ROUND((V150*Resumen!$K$4+W150*Resumen!$K$5+X150*Resumen!$K$3+Y150*Resumen!$K$6+Z150*Resumen!$K$7)*20,0)))</f>
        <v/>
      </c>
      <c r="AE150" s="42">
        <f>IF($A150="","",IF(COUNT($L150:$N150)=0,"",SUM($L150:$N150)))</f>
        <v/>
      </c>
      <c r="AF150" s="25">
        <f>IF($A150="","",IF($AC150="","Sin comprobar",IF($AC150&gt;Resumen!$B$3,"Fecha futura",IF(Resumen!$B$3-$AC150&gt;Resumen!$K$10,"Revisión antigua","Revisada"))))</f>
        <v/>
      </c>
      <c r="AG150" s="21">
        <f>IF($A150="","",IF(COUNTIF($A$5:$A$204,$A150)&gt;1,"Código duplicado",IF(OR($B150="",$C150="",$D150="",$E150="",$F150=""),"Faltan datos básicos",IF(AND($I150&lt;&gt;"",$J150&lt;&gt;"",$J150&lt;$I150),"Fechas incoherentes",IF(AND($O150="Autorizado",$AC150=""),"Revisar autorización","Correcta")))))</f>
        <v/>
      </c>
    </row>
    <row r="151">
      <c r="A151" s="13" t="n"/>
      <c r="B151" s="13" t="n"/>
      <c r="C151" s="13" t="n"/>
      <c r="D151" s="13" t="n"/>
      <c r="E151" s="13" t="n"/>
      <c r="F151" s="13" t="n"/>
      <c r="G151" s="13" t="n"/>
      <c r="H151" s="13" t="n"/>
      <c r="I151" s="37" t="n"/>
      <c r="J151" s="37" t="n"/>
      <c r="K151" s="13" t="n"/>
      <c r="L151" s="41" t="n"/>
      <c r="M151" s="41" t="n"/>
      <c r="N151" s="41" t="n"/>
      <c r="O151" s="13" t="n"/>
      <c r="P151" s="13" t="n"/>
      <c r="Q151" s="13" t="n"/>
      <c r="R151" s="13" t="n"/>
      <c r="S151" s="13" t="n"/>
      <c r="T151" s="13" t="n"/>
      <c r="U151" s="13" t="n"/>
      <c r="V151" s="13" t="n"/>
      <c r="W151" s="13" t="n"/>
      <c r="X151" s="13" t="n"/>
      <c r="Y151" s="13" t="n"/>
      <c r="Z151" s="13" t="n"/>
      <c r="AA151" s="24" t="n"/>
      <c r="AB151" s="24" t="n"/>
      <c r="AC151" s="37" t="n"/>
      <c r="AD151" s="25">
        <f>IF($A151="","",IF(COUNT($V151:$Z151)&lt;5,"",ROUND((V151*Resumen!$K$4+W151*Resumen!$K$5+X151*Resumen!$K$3+Y151*Resumen!$K$6+Z151*Resumen!$K$7)*20,0)))</f>
        <v/>
      </c>
      <c r="AE151" s="42">
        <f>IF($A151="","",IF(COUNT($L151:$N151)=0,"",SUM($L151:$N151)))</f>
        <v/>
      </c>
      <c r="AF151" s="25">
        <f>IF($A151="","",IF($AC151="","Sin comprobar",IF($AC151&gt;Resumen!$B$3,"Fecha futura",IF(Resumen!$B$3-$AC151&gt;Resumen!$K$10,"Revisión antigua","Revisada"))))</f>
        <v/>
      </c>
      <c r="AG151" s="21">
        <f>IF($A151="","",IF(COUNTIF($A$5:$A$204,$A151)&gt;1,"Código duplicado",IF(OR($B151="",$C151="",$D151="",$E151="",$F151=""),"Faltan datos básicos",IF(AND($I151&lt;&gt;"",$J151&lt;&gt;"",$J151&lt;$I151),"Fechas incoherentes",IF(AND($O151="Autorizado",$AC151=""),"Revisar autorización","Correcta")))))</f>
        <v/>
      </c>
    </row>
    <row r="152">
      <c r="A152" s="13" t="n"/>
      <c r="B152" s="13" t="n"/>
      <c r="C152" s="13" t="n"/>
      <c r="D152" s="13" t="n"/>
      <c r="E152" s="13" t="n"/>
      <c r="F152" s="13" t="n"/>
      <c r="G152" s="13" t="n"/>
      <c r="H152" s="13" t="n"/>
      <c r="I152" s="37" t="n"/>
      <c r="J152" s="37" t="n"/>
      <c r="K152" s="13" t="n"/>
      <c r="L152" s="41" t="n"/>
      <c r="M152" s="41" t="n"/>
      <c r="N152" s="41" t="n"/>
      <c r="O152" s="13" t="n"/>
      <c r="P152" s="13" t="n"/>
      <c r="Q152" s="13" t="n"/>
      <c r="R152" s="13" t="n"/>
      <c r="S152" s="13" t="n"/>
      <c r="T152" s="13" t="n"/>
      <c r="U152" s="13" t="n"/>
      <c r="V152" s="13" t="n"/>
      <c r="W152" s="13" t="n"/>
      <c r="X152" s="13" t="n"/>
      <c r="Y152" s="13" t="n"/>
      <c r="Z152" s="13" t="n"/>
      <c r="AA152" s="24" t="n"/>
      <c r="AB152" s="24" t="n"/>
      <c r="AC152" s="37" t="n"/>
      <c r="AD152" s="25">
        <f>IF($A152="","",IF(COUNT($V152:$Z152)&lt;5,"",ROUND((V152*Resumen!$K$4+W152*Resumen!$K$5+X152*Resumen!$K$3+Y152*Resumen!$K$6+Z152*Resumen!$K$7)*20,0)))</f>
        <v/>
      </c>
      <c r="AE152" s="42">
        <f>IF($A152="","",IF(COUNT($L152:$N152)=0,"",SUM($L152:$N152)))</f>
        <v/>
      </c>
      <c r="AF152" s="25">
        <f>IF($A152="","",IF($AC152="","Sin comprobar",IF($AC152&gt;Resumen!$B$3,"Fecha futura",IF(Resumen!$B$3-$AC152&gt;Resumen!$K$10,"Revisión antigua","Revisada"))))</f>
        <v/>
      </c>
      <c r="AG152" s="21">
        <f>IF($A152="","",IF(COUNTIF($A$5:$A$204,$A152)&gt;1,"Código duplicado",IF(OR($B152="",$C152="",$D152="",$E152="",$F152=""),"Faltan datos básicos",IF(AND($I152&lt;&gt;"",$J152&lt;&gt;"",$J152&lt;$I152),"Fechas incoherentes",IF(AND($O152="Autorizado",$AC152=""),"Revisar autorización","Correcta")))))</f>
        <v/>
      </c>
    </row>
    <row r="153">
      <c r="A153" s="13" t="n"/>
      <c r="B153" s="13" t="n"/>
      <c r="C153" s="13" t="n"/>
      <c r="D153" s="13" t="n"/>
      <c r="E153" s="13" t="n"/>
      <c r="F153" s="13" t="n"/>
      <c r="G153" s="13" t="n"/>
      <c r="H153" s="13" t="n"/>
      <c r="I153" s="37" t="n"/>
      <c r="J153" s="37" t="n"/>
      <c r="K153" s="13" t="n"/>
      <c r="L153" s="41" t="n"/>
      <c r="M153" s="41" t="n"/>
      <c r="N153" s="41" t="n"/>
      <c r="O153" s="13" t="n"/>
      <c r="P153" s="13" t="n"/>
      <c r="Q153" s="13" t="n"/>
      <c r="R153" s="13" t="n"/>
      <c r="S153" s="13" t="n"/>
      <c r="T153" s="13" t="n"/>
      <c r="U153" s="13" t="n"/>
      <c r="V153" s="13" t="n"/>
      <c r="W153" s="13" t="n"/>
      <c r="X153" s="13" t="n"/>
      <c r="Y153" s="13" t="n"/>
      <c r="Z153" s="13" t="n"/>
      <c r="AA153" s="24" t="n"/>
      <c r="AB153" s="24" t="n"/>
      <c r="AC153" s="37" t="n"/>
      <c r="AD153" s="25">
        <f>IF($A153="","",IF(COUNT($V153:$Z153)&lt;5,"",ROUND((V153*Resumen!$K$4+W153*Resumen!$K$5+X153*Resumen!$K$3+Y153*Resumen!$K$6+Z153*Resumen!$K$7)*20,0)))</f>
        <v/>
      </c>
      <c r="AE153" s="42">
        <f>IF($A153="","",IF(COUNT($L153:$N153)=0,"",SUM($L153:$N153)))</f>
        <v/>
      </c>
      <c r="AF153" s="25">
        <f>IF($A153="","",IF($AC153="","Sin comprobar",IF($AC153&gt;Resumen!$B$3,"Fecha futura",IF(Resumen!$B$3-$AC153&gt;Resumen!$K$10,"Revisión antigua","Revisada"))))</f>
        <v/>
      </c>
      <c r="AG153" s="21">
        <f>IF($A153="","",IF(COUNTIF($A$5:$A$204,$A153)&gt;1,"Código duplicado",IF(OR($B153="",$C153="",$D153="",$E153="",$F153=""),"Faltan datos básicos",IF(AND($I153&lt;&gt;"",$J153&lt;&gt;"",$J153&lt;$I153),"Fechas incoherentes",IF(AND($O153="Autorizado",$AC153=""),"Revisar autorización","Correcta")))))</f>
        <v/>
      </c>
    </row>
    <row r="154">
      <c r="A154" s="13" t="n"/>
      <c r="B154" s="13" t="n"/>
      <c r="C154" s="13" t="n"/>
      <c r="D154" s="13" t="n"/>
      <c r="E154" s="13" t="n"/>
      <c r="F154" s="13" t="n"/>
      <c r="G154" s="13" t="n"/>
      <c r="H154" s="13" t="n"/>
      <c r="I154" s="37" t="n"/>
      <c r="J154" s="37" t="n"/>
      <c r="K154" s="13" t="n"/>
      <c r="L154" s="41" t="n"/>
      <c r="M154" s="41" t="n"/>
      <c r="N154" s="41" t="n"/>
      <c r="O154" s="13" t="n"/>
      <c r="P154" s="13" t="n"/>
      <c r="Q154" s="13" t="n"/>
      <c r="R154" s="13" t="n"/>
      <c r="S154" s="13" t="n"/>
      <c r="T154" s="13" t="n"/>
      <c r="U154" s="13" t="n"/>
      <c r="V154" s="13" t="n"/>
      <c r="W154" s="13" t="n"/>
      <c r="X154" s="13" t="n"/>
      <c r="Y154" s="13" t="n"/>
      <c r="Z154" s="13" t="n"/>
      <c r="AA154" s="24" t="n"/>
      <c r="AB154" s="24" t="n"/>
      <c r="AC154" s="37" t="n"/>
      <c r="AD154" s="25">
        <f>IF($A154="","",IF(COUNT($V154:$Z154)&lt;5,"",ROUND((V154*Resumen!$K$4+W154*Resumen!$K$5+X154*Resumen!$K$3+Y154*Resumen!$K$6+Z154*Resumen!$K$7)*20,0)))</f>
        <v/>
      </c>
      <c r="AE154" s="42">
        <f>IF($A154="","",IF(COUNT($L154:$N154)=0,"",SUM($L154:$N154)))</f>
        <v/>
      </c>
      <c r="AF154" s="25">
        <f>IF($A154="","",IF($AC154="","Sin comprobar",IF($AC154&gt;Resumen!$B$3,"Fecha futura",IF(Resumen!$B$3-$AC154&gt;Resumen!$K$10,"Revisión antigua","Revisada"))))</f>
        <v/>
      </c>
      <c r="AG154" s="21">
        <f>IF($A154="","",IF(COUNTIF($A$5:$A$204,$A154)&gt;1,"Código duplicado",IF(OR($B154="",$C154="",$D154="",$E154="",$F154=""),"Faltan datos básicos",IF(AND($I154&lt;&gt;"",$J154&lt;&gt;"",$J154&lt;$I154),"Fechas incoherentes",IF(AND($O154="Autorizado",$AC154=""),"Revisar autorización","Correcta")))))</f>
        <v/>
      </c>
    </row>
    <row r="155">
      <c r="A155" s="13" t="n"/>
      <c r="B155" s="13" t="n"/>
      <c r="C155" s="13" t="n"/>
      <c r="D155" s="13" t="n"/>
      <c r="E155" s="13" t="n"/>
      <c r="F155" s="13" t="n"/>
      <c r="G155" s="13" t="n"/>
      <c r="H155" s="13" t="n"/>
      <c r="I155" s="37" t="n"/>
      <c r="J155" s="37" t="n"/>
      <c r="K155" s="13" t="n"/>
      <c r="L155" s="41" t="n"/>
      <c r="M155" s="41" t="n"/>
      <c r="N155" s="41" t="n"/>
      <c r="O155" s="13" t="n"/>
      <c r="P155" s="13" t="n"/>
      <c r="Q155" s="13" t="n"/>
      <c r="R155" s="13" t="n"/>
      <c r="S155" s="13" t="n"/>
      <c r="T155" s="13" t="n"/>
      <c r="U155" s="13" t="n"/>
      <c r="V155" s="13" t="n"/>
      <c r="W155" s="13" t="n"/>
      <c r="X155" s="13" t="n"/>
      <c r="Y155" s="13" t="n"/>
      <c r="Z155" s="13" t="n"/>
      <c r="AA155" s="24" t="n"/>
      <c r="AB155" s="24" t="n"/>
      <c r="AC155" s="37" t="n"/>
      <c r="AD155" s="25">
        <f>IF($A155="","",IF(COUNT($V155:$Z155)&lt;5,"",ROUND((V155*Resumen!$K$4+W155*Resumen!$K$5+X155*Resumen!$K$3+Y155*Resumen!$K$6+Z155*Resumen!$K$7)*20,0)))</f>
        <v/>
      </c>
      <c r="AE155" s="42">
        <f>IF($A155="","",IF(COUNT($L155:$N155)=0,"",SUM($L155:$N155)))</f>
        <v/>
      </c>
      <c r="AF155" s="25">
        <f>IF($A155="","",IF($AC155="","Sin comprobar",IF($AC155&gt;Resumen!$B$3,"Fecha futura",IF(Resumen!$B$3-$AC155&gt;Resumen!$K$10,"Revisión antigua","Revisada"))))</f>
        <v/>
      </c>
      <c r="AG155" s="21">
        <f>IF($A155="","",IF(COUNTIF($A$5:$A$204,$A155)&gt;1,"Código duplicado",IF(OR($B155="",$C155="",$D155="",$E155="",$F155=""),"Faltan datos básicos",IF(AND($I155&lt;&gt;"",$J155&lt;&gt;"",$J155&lt;$I155),"Fechas incoherentes",IF(AND($O155="Autorizado",$AC155=""),"Revisar autorización","Correcta")))))</f>
        <v/>
      </c>
    </row>
    <row r="156">
      <c r="A156" s="13" t="n"/>
      <c r="B156" s="13" t="n"/>
      <c r="C156" s="13" t="n"/>
      <c r="D156" s="13" t="n"/>
      <c r="E156" s="13" t="n"/>
      <c r="F156" s="13" t="n"/>
      <c r="G156" s="13" t="n"/>
      <c r="H156" s="13" t="n"/>
      <c r="I156" s="37" t="n"/>
      <c r="J156" s="37" t="n"/>
      <c r="K156" s="13" t="n"/>
      <c r="L156" s="41" t="n"/>
      <c r="M156" s="41" t="n"/>
      <c r="N156" s="41" t="n"/>
      <c r="O156" s="13" t="n"/>
      <c r="P156" s="13" t="n"/>
      <c r="Q156" s="13" t="n"/>
      <c r="R156" s="13" t="n"/>
      <c r="S156" s="13" t="n"/>
      <c r="T156" s="13" t="n"/>
      <c r="U156" s="13" t="n"/>
      <c r="V156" s="13" t="n"/>
      <c r="W156" s="13" t="n"/>
      <c r="X156" s="13" t="n"/>
      <c r="Y156" s="13" t="n"/>
      <c r="Z156" s="13" t="n"/>
      <c r="AA156" s="24" t="n"/>
      <c r="AB156" s="24" t="n"/>
      <c r="AC156" s="37" t="n"/>
      <c r="AD156" s="25">
        <f>IF($A156="","",IF(COUNT($V156:$Z156)&lt;5,"",ROUND((V156*Resumen!$K$4+W156*Resumen!$K$5+X156*Resumen!$K$3+Y156*Resumen!$K$6+Z156*Resumen!$K$7)*20,0)))</f>
        <v/>
      </c>
      <c r="AE156" s="42">
        <f>IF($A156="","",IF(COUNT($L156:$N156)=0,"",SUM($L156:$N156)))</f>
        <v/>
      </c>
      <c r="AF156" s="25">
        <f>IF($A156="","",IF($AC156="","Sin comprobar",IF($AC156&gt;Resumen!$B$3,"Fecha futura",IF(Resumen!$B$3-$AC156&gt;Resumen!$K$10,"Revisión antigua","Revisada"))))</f>
        <v/>
      </c>
      <c r="AG156" s="21">
        <f>IF($A156="","",IF(COUNTIF($A$5:$A$204,$A156)&gt;1,"Código duplicado",IF(OR($B156="",$C156="",$D156="",$E156="",$F156=""),"Faltan datos básicos",IF(AND($I156&lt;&gt;"",$J156&lt;&gt;"",$J156&lt;$I156),"Fechas incoherentes",IF(AND($O156="Autorizado",$AC156=""),"Revisar autorización","Correcta")))))</f>
        <v/>
      </c>
    </row>
    <row r="157">
      <c r="A157" s="13" t="n"/>
      <c r="B157" s="13" t="n"/>
      <c r="C157" s="13" t="n"/>
      <c r="D157" s="13" t="n"/>
      <c r="E157" s="13" t="n"/>
      <c r="F157" s="13" t="n"/>
      <c r="G157" s="13" t="n"/>
      <c r="H157" s="13" t="n"/>
      <c r="I157" s="37" t="n"/>
      <c r="J157" s="37" t="n"/>
      <c r="K157" s="13" t="n"/>
      <c r="L157" s="41" t="n"/>
      <c r="M157" s="41" t="n"/>
      <c r="N157" s="41" t="n"/>
      <c r="O157" s="13" t="n"/>
      <c r="P157" s="13" t="n"/>
      <c r="Q157" s="13" t="n"/>
      <c r="R157" s="13" t="n"/>
      <c r="S157" s="13" t="n"/>
      <c r="T157" s="13" t="n"/>
      <c r="U157" s="13" t="n"/>
      <c r="V157" s="13" t="n"/>
      <c r="W157" s="13" t="n"/>
      <c r="X157" s="13" t="n"/>
      <c r="Y157" s="13" t="n"/>
      <c r="Z157" s="13" t="n"/>
      <c r="AA157" s="24" t="n"/>
      <c r="AB157" s="24" t="n"/>
      <c r="AC157" s="37" t="n"/>
      <c r="AD157" s="25">
        <f>IF($A157="","",IF(COUNT($V157:$Z157)&lt;5,"",ROUND((V157*Resumen!$K$4+W157*Resumen!$K$5+X157*Resumen!$K$3+Y157*Resumen!$K$6+Z157*Resumen!$K$7)*20,0)))</f>
        <v/>
      </c>
      <c r="AE157" s="42">
        <f>IF($A157="","",IF(COUNT($L157:$N157)=0,"",SUM($L157:$N157)))</f>
        <v/>
      </c>
      <c r="AF157" s="25">
        <f>IF($A157="","",IF($AC157="","Sin comprobar",IF($AC157&gt;Resumen!$B$3,"Fecha futura",IF(Resumen!$B$3-$AC157&gt;Resumen!$K$10,"Revisión antigua","Revisada"))))</f>
        <v/>
      </c>
      <c r="AG157" s="21">
        <f>IF($A157="","",IF(COUNTIF($A$5:$A$204,$A157)&gt;1,"Código duplicado",IF(OR($B157="",$C157="",$D157="",$E157="",$F157=""),"Faltan datos básicos",IF(AND($I157&lt;&gt;"",$J157&lt;&gt;"",$J157&lt;$I157),"Fechas incoherentes",IF(AND($O157="Autorizado",$AC157=""),"Revisar autorización","Correcta")))))</f>
        <v/>
      </c>
    </row>
    <row r="158">
      <c r="A158" s="13" t="n"/>
      <c r="B158" s="13" t="n"/>
      <c r="C158" s="13" t="n"/>
      <c r="D158" s="13" t="n"/>
      <c r="E158" s="13" t="n"/>
      <c r="F158" s="13" t="n"/>
      <c r="G158" s="13" t="n"/>
      <c r="H158" s="13" t="n"/>
      <c r="I158" s="37" t="n"/>
      <c r="J158" s="37" t="n"/>
      <c r="K158" s="13" t="n"/>
      <c r="L158" s="41" t="n"/>
      <c r="M158" s="41" t="n"/>
      <c r="N158" s="41" t="n"/>
      <c r="O158" s="13" t="n"/>
      <c r="P158" s="13" t="n"/>
      <c r="Q158" s="13" t="n"/>
      <c r="R158" s="13" t="n"/>
      <c r="S158" s="13" t="n"/>
      <c r="T158" s="13" t="n"/>
      <c r="U158" s="13" t="n"/>
      <c r="V158" s="13" t="n"/>
      <c r="W158" s="13" t="n"/>
      <c r="X158" s="13" t="n"/>
      <c r="Y158" s="13" t="n"/>
      <c r="Z158" s="13" t="n"/>
      <c r="AA158" s="24" t="n"/>
      <c r="AB158" s="24" t="n"/>
      <c r="AC158" s="37" t="n"/>
      <c r="AD158" s="25">
        <f>IF($A158="","",IF(COUNT($V158:$Z158)&lt;5,"",ROUND((V158*Resumen!$K$4+W158*Resumen!$K$5+X158*Resumen!$K$3+Y158*Resumen!$K$6+Z158*Resumen!$K$7)*20,0)))</f>
        <v/>
      </c>
      <c r="AE158" s="42">
        <f>IF($A158="","",IF(COUNT($L158:$N158)=0,"",SUM($L158:$N158)))</f>
        <v/>
      </c>
      <c r="AF158" s="25">
        <f>IF($A158="","",IF($AC158="","Sin comprobar",IF($AC158&gt;Resumen!$B$3,"Fecha futura",IF(Resumen!$B$3-$AC158&gt;Resumen!$K$10,"Revisión antigua","Revisada"))))</f>
        <v/>
      </c>
      <c r="AG158" s="21">
        <f>IF($A158="","",IF(COUNTIF($A$5:$A$204,$A158)&gt;1,"Código duplicado",IF(OR($B158="",$C158="",$D158="",$E158="",$F158=""),"Faltan datos básicos",IF(AND($I158&lt;&gt;"",$J158&lt;&gt;"",$J158&lt;$I158),"Fechas incoherentes",IF(AND($O158="Autorizado",$AC158=""),"Revisar autorización","Correcta")))))</f>
        <v/>
      </c>
    </row>
    <row r="159">
      <c r="A159" s="13" t="n"/>
      <c r="B159" s="13" t="n"/>
      <c r="C159" s="13" t="n"/>
      <c r="D159" s="13" t="n"/>
      <c r="E159" s="13" t="n"/>
      <c r="F159" s="13" t="n"/>
      <c r="G159" s="13" t="n"/>
      <c r="H159" s="13" t="n"/>
      <c r="I159" s="37" t="n"/>
      <c r="J159" s="37" t="n"/>
      <c r="K159" s="13" t="n"/>
      <c r="L159" s="41" t="n"/>
      <c r="M159" s="41" t="n"/>
      <c r="N159" s="41" t="n"/>
      <c r="O159" s="13" t="n"/>
      <c r="P159" s="13" t="n"/>
      <c r="Q159" s="13" t="n"/>
      <c r="R159" s="13" t="n"/>
      <c r="S159" s="13" t="n"/>
      <c r="T159" s="13" t="n"/>
      <c r="U159" s="13" t="n"/>
      <c r="V159" s="13" t="n"/>
      <c r="W159" s="13" t="n"/>
      <c r="X159" s="13" t="n"/>
      <c r="Y159" s="13" t="n"/>
      <c r="Z159" s="13" t="n"/>
      <c r="AA159" s="24" t="n"/>
      <c r="AB159" s="24" t="n"/>
      <c r="AC159" s="37" t="n"/>
      <c r="AD159" s="25">
        <f>IF($A159="","",IF(COUNT($V159:$Z159)&lt;5,"",ROUND((V159*Resumen!$K$4+W159*Resumen!$K$5+X159*Resumen!$K$3+Y159*Resumen!$K$6+Z159*Resumen!$K$7)*20,0)))</f>
        <v/>
      </c>
      <c r="AE159" s="42">
        <f>IF($A159="","",IF(COUNT($L159:$N159)=0,"",SUM($L159:$N159)))</f>
        <v/>
      </c>
      <c r="AF159" s="25">
        <f>IF($A159="","",IF($AC159="","Sin comprobar",IF($AC159&gt;Resumen!$B$3,"Fecha futura",IF(Resumen!$B$3-$AC159&gt;Resumen!$K$10,"Revisión antigua","Revisada"))))</f>
        <v/>
      </c>
      <c r="AG159" s="21">
        <f>IF($A159="","",IF(COUNTIF($A$5:$A$204,$A159)&gt;1,"Código duplicado",IF(OR($B159="",$C159="",$D159="",$E159="",$F159=""),"Faltan datos básicos",IF(AND($I159&lt;&gt;"",$J159&lt;&gt;"",$J159&lt;$I159),"Fechas incoherentes",IF(AND($O159="Autorizado",$AC159=""),"Revisar autorización","Correcta")))))</f>
        <v/>
      </c>
    </row>
    <row r="160">
      <c r="A160" s="13" t="n"/>
      <c r="B160" s="13" t="n"/>
      <c r="C160" s="13" t="n"/>
      <c r="D160" s="13" t="n"/>
      <c r="E160" s="13" t="n"/>
      <c r="F160" s="13" t="n"/>
      <c r="G160" s="13" t="n"/>
      <c r="H160" s="13" t="n"/>
      <c r="I160" s="37" t="n"/>
      <c r="J160" s="37" t="n"/>
      <c r="K160" s="13" t="n"/>
      <c r="L160" s="41" t="n"/>
      <c r="M160" s="41" t="n"/>
      <c r="N160" s="41" t="n"/>
      <c r="O160" s="13" t="n"/>
      <c r="P160" s="13" t="n"/>
      <c r="Q160" s="13" t="n"/>
      <c r="R160" s="13" t="n"/>
      <c r="S160" s="13" t="n"/>
      <c r="T160" s="13" t="n"/>
      <c r="U160" s="13" t="n"/>
      <c r="V160" s="13" t="n"/>
      <c r="W160" s="13" t="n"/>
      <c r="X160" s="13" t="n"/>
      <c r="Y160" s="13" t="n"/>
      <c r="Z160" s="13" t="n"/>
      <c r="AA160" s="24" t="n"/>
      <c r="AB160" s="24" t="n"/>
      <c r="AC160" s="37" t="n"/>
      <c r="AD160" s="25">
        <f>IF($A160="","",IF(COUNT($V160:$Z160)&lt;5,"",ROUND((V160*Resumen!$K$4+W160*Resumen!$K$5+X160*Resumen!$K$3+Y160*Resumen!$K$6+Z160*Resumen!$K$7)*20,0)))</f>
        <v/>
      </c>
      <c r="AE160" s="42">
        <f>IF($A160="","",IF(COUNT($L160:$N160)=0,"",SUM($L160:$N160)))</f>
        <v/>
      </c>
      <c r="AF160" s="25">
        <f>IF($A160="","",IF($AC160="","Sin comprobar",IF($AC160&gt;Resumen!$B$3,"Fecha futura",IF(Resumen!$B$3-$AC160&gt;Resumen!$K$10,"Revisión antigua","Revisada"))))</f>
        <v/>
      </c>
      <c r="AG160" s="21">
        <f>IF($A160="","",IF(COUNTIF($A$5:$A$204,$A160)&gt;1,"Código duplicado",IF(OR($B160="",$C160="",$D160="",$E160="",$F160=""),"Faltan datos básicos",IF(AND($I160&lt;&gt;"",$J160&lt;&gt;"",$J160&lt;$I160),"Fechas incoherentes",IF(AND($O160="Autorizado",$AC160=""),"Revisar autorización","Correcta")))))</f>
        <v/>
      </c>
    </row>
    <row r="161">
      <c r="A161" s="13" t="n"/>
      <c r="B161" s="13" t="n"/>
      <c r="C161" s="13" t="n"/>
      <c r="D161" s="13" t="n"/>
      <c r="E161" s="13" t="n"/>
      <c r="F161" s="13" t="n"/>
      <c r="G161" s="13" t="n"/>
      <c r="H161" s="13" t="n"/>
      <c r="I161" s="37" t="n"/>
      <c r="J161" s="37" t="n"/>
      <c r="K161" s="13" t="n"/>
      <c r="L161" s="41" t="n"/>
      <c r="M161" s="41" t="n"/>
      <c r="N161" s="41" t="n"/>
      <c r="O161" s="13" t="n"/>
      <c r="P161" s="13" t="n"/>
      <c r="Q161" s="13" t="n"/>
      <c r="R161" s="13" t="n"/>
      <c r="S161" s="13" t="n"/>
      <c r="T161" s="13" t="n"/>
      <c r="U161" s="13" t="n"/>
      <c r="V161" s="13" t="n"/>
      <c r="W161" s="13" t="n"/>
      <c r="X161" s="13" t="n"/>
      <c r="Y161" s="13" t="n"/>
      <c r="Z161" s="13" t="n"/>
      <c r="AA161" s="24" t="n"/>
      <c r="AB161" s="24" t="n"/>
      <c r="AC161" s="37" t="n"/>
      <c r="AD161" s="25">
        <f>IF($A161="","",IF(COUNT($V161:$Z161)&lt;5,"",ROUND((V161*Resumen!$K$4+W161*Resumen!$K$5+X161*Resumen!$K$3+Y161*Resumen!$K$6+Z161*Resumen!$K$7)*20,0)))</f>
        <v/>
      </c>
      <c r="AE161" s="42">
        <f>IF($A161="","",IF(COUNT($L161:$N161)=0,"",SUM($L161:$N161)))</f>
        <v/>
      </c>
      <c r="AF161" s="25">
        <f>IF($A161="","",IF($AC161="","Sin comprobar",IF($AC161&gt;Resumen!$B$3,"Fecha futura",IF(Resumen!$B$3-$AC161&gt;Resumen!$K$10,"Revisión antigua","Revisada"))))</f>
        <v/>
      </c>
      <c r="AG161" s="21">
        <f>IF($A161="","",IF(COUNTIF($A$5:$A$204,$A161)&gt;1,"Código duplicado",IF(OR($B161="",$C161="",$D161="",$E161="",$F161=""),"Faltan datos básicos",IF(AND($I161&lt;&gt;"",$J161&lt;&gt;"",$J161&lt;$I161),"Fechas incoherentes",IF(AND($O161="Autorizado",$AC161=""),"Revisar autorización","Correcta")))))</f>
        <v/>
      </c>
    </row>
    <row r="162">
      <c r="A162" s="13" t="n"/>
      <c r="B162" s="13" t="n"/>
      <c r="C162" s="13" t="n"/>
      <c r="D162" s="13" t="n"/>
      <c r="E162" s="13" t="n"/>
      <c r="F162" s="13" t="n"/>
      <c r="G162" s="13" t="n"/>
      <c r="H162" s="13" t="n"/>
      <c r="I162" s="37" t="n"/>
      <c r="J162" s="37" t="n"/>
      <c r="K162" s="13" t="n"/>
      <c r="L162" s="41" t="n"/>
      <c r="M162" s="41" t="n"/>
      <c r="N162" s="41" t="n"/>
      <c r="O162" s="13" t="n"/>
      <c r="P162" s="13" t="n"/>
      <c r="Q162" s="13" t="n"/>
      <c r="R162" s="13" t="n"/>
      <c r="S162" s="13" t="n"/>
      <c r="T162" s="13" t="n"/>
      <c r="U162" s="13" t="n"/>
      <c r="V162" s="13" t="n"/>
      <c r="W162" s="13" t="n"/>
      <c r="X162" s="13" t="n"/>
      <c r="Y162" s="13" t="n"/>
      <c r="Z162" s="13" t="n"/>
      <c r="AA162" s="24" t="n"/>
      <c r="AB162" s="24" t="n"/>
      <c r="AC162" s="37" t="n"/>
      <c r="AD162" s="25">
        <f>IF($A162="","",IF(COUNT($V162:$Z162)&lt;5,"",ROUND((V162*Resumen!$K$4+W162*Resumen!$K$5+X162*Resumen!$K$3+Y162*Resumen!$K$6+Z162*Resumen!$K$7)*20,0)))</f>
        <v/>
      </c>
      <c r="AE162" s="42">
        <f>IF($A162="","",IF(COUNT($L162:$N162)=0,"",SUM($L162:$N162)))</f>
        <v/>
      </c>
      <c r="AF162" s="25">
        <f>IF($A162="","",IF($AC162="","Sin comprobar",IF($AC162&gt;Resumen!$B$3,"Fecha futura",IF(Resumen!$B$3-$AC162&gt;Resumen!$K$10,"Revisión antigua","Revisada"))))</f>
        <v/>
      </c>
      <c r="AG162" s="21">
        <f>IF($A162="","",IF(COUNTIF($A$5:$A$204,$A162)&gt;1,"Código duplicado",IF(OR($B162="",$C162="",$D162="",$E162="",$F162=""),"Faltan datos básicos",IF(AND($I162&lt;&gt;"",$J162&lt;&gt;"",$J162&lt;$I162),"Fechas incoherentes",IF(AND($O162="Autorizado",$AC162=""),"Revisar autorización","Correcta")))))</f>
        <v/>
      </c>
    </row>
    <row r="163">
      <c r="A163" s="13" t="n"/>
      <c r="B163" s="13" t="n"/>
      <c r="C163" s="13" t="n"/>
      <c r="D163" s="13" t="n"/>
      <c r="E163" s="13" t="n"/>
      <c r="F163" s="13" t="n"/>
      <c r="G163" s="13" t="n"/>
      <c r="H163" s="13" t="n"/>
      <c r="I163" s="37" t="n"/>
      <c r="J163" s="37" t="n"/>
      <c r="K163" s="13" t="n"/>
      <c r="L163" s="41" t="n"/>
      <c r="M163" s="41" t="n"/>
      <c r="N163" s="41" t="n"/>
      <c r="O163" s="13" t="n"/>
      <c r="P163" s="13" t="n"/>
      <c r="Q163" s="13" t="n"/>
      <c r="R163" s="13" t="n"/>
      <c r="S163" s="13" t="n"/>
      <c r="T163" s="13" t="n"/>
      <c r="U163" s="13" t="n"/>
      <c r="V163" s="13" t="n"/>
      <c r="W163" s="13" t="n"/>
      <c r="X163" s="13" t="n"/>
      <c r="Y163" s="13" t="n"/>
      <c r="Z163" s="13" t="n"/>
      <c r="AA163" s="24" t="n"/>
      <c r="AB163" s="24" t="n"/>
      <c r="AC163" s="37" t="n"/>
      <c r="AD163" s="25">
        <f>IF($A163="","",IF(COUNT($V163:$Z163)&lt;5,"",ROUND((V163*Resumen!$K$4+W163*Resumen!$K$5+X163*Resumen!$K$3+Y163*Resumen!$K$6+Z163*Resumen!$K$7)*20,0)))</f>
        <v/>
      </c>
      <c r="AE163" s="42">
        <f>IF($A163="","",IF(COUNT($L163:$N163)=0,"",SUM($L163:$N163)))</f>
        <v/>
      </c>
      <c r="AF163" s="25">
        <f>IF($A163="","",IF($AC163="","Sin comprobar",IF($AC163&gt;Resumen!$B$3,"Fecha futura",IF(Resumen!$B$3-$AC163&gt;Resumen!$K$10,"Revisión antigua","Revisada"))))</f>
        <v/>
      </c>
      <c r="AG163" s="21">
        <f>IF($A163="","",IF(COUNTIF($A$5:$A$204,$A163)&gt;1,"Código duplicado",IF(OR($B163="",$C163="",$D163="",$E163="",$F163=""),"Faltan datos básicos",IF(AND($I163&lt;&gt;"",$J163&lt;&gt;"",$J163&lt;$I163),"Fechas incoherentes",IF(AND($O163="Autorizado",$AC163=""),"Revisar autorización","Correcta")))))</f>
        <v/>
      </c>
    </row>
    <row r="164">
      <c r="A164" s="13" t="n"/>
      <c r="B164" s="13" t="n"/>
      <c r="C164" s="13" t="n"/>
      <c r="D164" s="13" t="n"/>
      <c r="E164" s="13" t="n"/>
      <c r="F164" s="13" t="n"/>
      <c r="G164" s="13" t="n"/>
      <c r="H164" s="13" t="n"/>
      <c r="I164" s="37" t="n"/>
      <c r="J164" s="37" t="n"/>
      <c r="K164" s="13" t="n"/>
      <c r="L164" s="41" t="n"/>
      <c r="M164" s="41" t="n"/>
      <c r="N164" s="41" t="n"/>
      <c r="O164" s="13" t="n"/>
      <c r="P164" s="13" t="n"/>
      <c r="Q164" s="13" t="n"/>
      <c r="R164" s="13" t="n"/>
      <c r="S164" s="13" t="n"/>
      <c r="T164" s="13" t="n"/>
      <c r="U164" s="13" t="n"/>
      <c r="V164" s="13" t="n"/>
      <c r="W164" s="13" t="n"/>
      <c r="X164" s="13" t="n"/>
      <c r="Y164" s="13" t="n"/>
      <c r="Z164" s="13" t="n"/>
      <c r="AA164" s="24" t="n"/>
      <c r="AB164" s="24" t="n"/>
      <c r="AC164" s="37" t="n"/>
      <c r="AD164" s="25">
        <f>IF($A164="","",IF(COUNT($V164:$Z164)&lt;5,"",ROUND((V164*Resumen!$K$4+W164*Resumen!$K$5+X164*Resumen!$K$3+Y164*Resumen!$K$6+Z164*Resumen!$K$7)*20,0)))</f>
        <v/>
      </c>
      <c r="AE164" s="42">
        <f>IF($A164="","",IF(COUNT($L164:$N164)=0,"",SUM($L164:$N164)))</f>
        <v/>
      </c>
      <c r="AF164" s="25">
        <f>IF($A164="","",IF($AC164="","Sin comprobar",IF($AC164&gt;Resumen!$B$3,"Fecha futura",IF(Resumen!$B$3-$AC164&gt;Resumen!$K$10,"Revisión antigua","Revisada"))))</f>
        <v/>
      </c>
      <c r="AG164" s="21">
        <f>IF($A164="","",IF(COUNTIF($A$5:$A$204,$A164)&gt;1,"Código duplicado",IF(OR($B164="",$C164="",$D164="",$E164="",$F164=""),"Faltan datos básicos",IF(AND($I164&lt;&gt;"",$J164&lt;&gt;"",$J164&lt;$I164),"Fechas incoherentes",IF(AND($O164="Autorizado",$AC164=""),"Revisar autorización","Correcta")))))</f>
        <v/>
      </c>
    </row>
    <row r="165">
      <c r="A165" s="13" t="n"/>
      <c r="B165" s="13" t="n"/>
      <c r="C165" s="13" t="n"/>
      <c r="D165" s="13" t="n"/>
      <c r="E165" s="13" t="n"/>
      <c r="F165" s="13" t="n"/>
      <c r="G165" s="13" t="n"/>
      <c r="H165" s="13" t="n"/>
      <c r="I165" s="37" t="n"/>
      <c r="J165" s="37" t="n"/>
      <c r="K165" s="13" t="n"/>
      <c r="L165" s="41" t="n"/>
      <c r="M165" s="41" t="n"/>
      <c r="N165" s="41" t="n"/>
      <c r="O165" s="13" t="n"/>
      <c r="P165" s="13" t="n"/>
      <c r="Q165" s="13" t="n"/>
      <c r="R165" s="13" t="n"/>
      <c r="S165" s="13" t="n"/>
      <c r="T165" s="13" t="n"/>
      <c r="U165" s="13" t="n"/>
      <c r="V165" s="13" t="n"/>
      <c r="W165" s="13" t="n"/>
      <c r="X165" s="13" t="n"/>
      <c r="Y165" s="13" t="n"/>
      <c r="Z165" s="13" t="n"/>
      <c r="AA165" s="24" t="n"/>
      <c r="AB165" s="24" t="n"/>
      <c r="AC165" s="37" t="n"/>
      <c r="AD165" s="25">
        <f>IF($A165="","",IF(COUNT($V165:$Z165)&lt;5,"",ROUND((V165*Resumen!$K$4+W165*Resumen!$K$5+X165*Resumen!$K$3+Y165*Resumen!$K$6+Z165*Resumen!$K$7)*20,0)))</f>
        <v/>
      </c>
      <c r="AE165" s="42">
        <f>IF($A165="","",IF(COUNT($L165:$N165)=0,"",SUM($L165:$N165)))</f>
        <v/>
      </c>
      <c r="AF165" s="25">
        <f>IF($A165="","",IF($AC165="","Sin comprobar",IF($AC165&gt;Resumen!$B$3,"Fecha futura",IF(Resumen!$B$3-$AC165&gt;Resumen!$K$10,"Revisión antigua","Revisada"))))</f>
        <v/>
      </c>
      <c r="AG165" s="21">
        <f>IF($A165="","",IF(COUNTIF($A$5:$A$204,$A165)&gt;1,"Código duplicado",IF(OR($B165="",$C165="",$D165="",$E165="",$F165=""),"Faltan datos básicos",IF(AND($I165&lt;&gt;"",$J165&lt;&gt;"",$J165&lt;$I165),"Fechas incoherentes",IF(AND($O165="Autorizado",$AC165=""),"Revisar autorización","Correcta")))))</f>
        <v/>
      </c>
    </row>
    <row r="166">
      <c r="A166" s="13" t="n"/>
      <c r="B166" s="13" t="n"/>
      <c r="C166" s="13" t="n"/>
      <c r="D166" s="13" t="n"/>
      <c r="E166" s="13" t="n"/>
      <c r="F166" s="13" t="n"/>
      <c r="G166" s="13" t="n"/>
      <c r="H166" s="13" t="n"/>
      <c r="I166" s="37" t="n"/>
      <c r="J166" s="37" t="n"/>
      <c r="K166" s="13" t="n"/>
      <c r="L166" s="41" t="n"/>
      <c r="M166" s="41" t="n"/>
      <c r="N166" s="41" t="n"/>
      <c r="O166" s="13" t="n"/>
      <c r="P166" s="13" t="n"/>
      <c r="Q166" s="13" t="n"/>
      <c r="R166" s="13" t="n"/>
      <c r="S166" s="13" t="n"/>
      <c r="T166" s="13" t="n"/>
      <c r="U166" s="13" t="n"/>
      <c r="V166" s="13" t="n"/>
      <c r="W166" s="13" t="n"/>
      <c r="X166" s="13" t="n"/>
      <c r="Y166" s="13" t="n"/>
      <c r="Z166" s="13" t="n"/>
      <c r="AA166" s="24" t="n"/>
      <c r="AB166" s="24" t="n"/>
      <c r="AC166" s="37" t="n"/>
      <c r="AD166" s="25">
        <f>IF($A166="","",IF(COUNT($V166:$Z166)&lt;5,"",ROUND((V166*Resumen!$K$4+W166*Resumen!$K$5+X166*Resumen!$K$3+Y166*Resumen!$K$6+Z166*Resumen!$K$7)*20,0)))</f>
        <v/>
      </c>
      <c r="AE166" s="42">
        <f>IF($A166="","",IF(COUNT($L166:$N166)=0,"",SUM($L166:$N166)))</f>
        <v/>
      </c>
      <c r="AF166" s="25">
        <f>IF($A166="","",IF($AC166="","Sin comprobar",IF($AC166&gt;Resumen!$B$3,"Fecha futura",IF(Resumen!$B$3-$AC166&gt;Resumen!$K$10,"Revisión antigua","Revisada"))))</f>
        <v/>
      </c>
      <c r="AG166" s="21">
        <f>IF($A166="","",IF(COUNTIF($A$5:$A$204,$A166)&gt;1,"Código duplicado",IF(OR($B166="",$C166="",$D166="",$E166="",$F166=""),"Faltan datos básicos",IF(AND($I166&lt;&gt;"",$J166&lt;&gt;"",$J166&lt;$I166),"Fechas incoherentes",IF(AND($O166="Autorizado",$AC166=""),"Revisar autorización","Correcta")))))</f>
        <v/>
      </c>
    </row>
    <row r="167">
      <c r="A167" s="13" t="n"/>
      <c r="B167" s="13" t="n"/>
      <c r="C167" s="13" t="n"/>
      <c r="D167" s="13" t="n"/>
      <c r="E167" s="13" t="n"/>
      <c r="F167" s="13" t="n"/>
      <c r="G167" s="13" t="n"/>
      <c r="H167" s="13" t="n"/>
      <c r="I167" s="37" t="n"/>
      <c r="J167" s="37" t="n"/>
      <c r="K167" s="13" t="n"/>
      <c r="L167" s="41" t="n"/>
      <c r="M167" s="41" t="n"/>
      <c r="N167" s="41" t="n"/>
      <c r="O167" s="13" t="n"/>
      <c r="P167" s="13" t="n"/>
      <c r="Q167" s="13" t="n"/>
      <c r="R167" s="13" t="n"/>
      <c r="S167" s="13" t="n"/>
      <c r="T167" s="13" t="n"/>
      <c r="U167" s="13" t="n"/>
      <c r="V167" s="13" t="n"/>
      <c r="W167" s="13" t="n"/>
      <c r="X167" s="13" t="n"/>
      <c r="Y167" s="13" t="n"/>
      <c r="Z167" s="13" t="n"/>
      <c r="AA167" s="24" t="n"/>
      <c r="AB167" s="24" t="n"/>
      <c r="AC167" s="37" t="n"/>
      <c r="AD167" s="25">
        <f>IF($A167="","",IF(COUNT($V167:$Z167)&lt;5,"",ROUND((V167*Resumen!$K$4+W167*Resumen!$K$5+X167*Resumen!$K$3+Y167*Resumen!$K$6+Z167*Resumen!$K$7)*20,0)))</f>
        <v/>
      </c>
      <c r="AE167" s="42">
        <f>IF($A167="","",IF(COUNT($L167:$N167)=0,"",SUM($L167:$N167)))</f>
        <v/>
      </c>
      <c r="AF167" s="25">
        <f>IF($A167="","",IF($AC167="","Sin comprobar",IF($AC167&gt;Resumen!$B$3,"Fecha futura",IF(Resumen!$B$3-$AC167&gt;Resumen!$K$10,"Revisión antigua","Revisada"))))</f>
        <v/>
      </c>
      <c r="AG167" s="21">
        <f>IF($A167="","",IF(COUNTIF($A$5:$A$204,$A167)&gt;1,"Código duplicado",IF(OR($B167="",$C167="",$D167="",$E167="",$F167=""),"Faltan datos básicos",IF(AND($I167&lt;&gt;"",$J167&lt;&gt;"",$J167&lt;$I167),"Fechas incoherentes",IF(AND($O167="Autorizado",$AC167=""),"Revisar autorización","Correcta")))))</f>
        <v/>
      </c>
    </row>
    <row r="168">
      <c r="A168" s="13" t="n"/>
      <c r="B168" s="13" t="n"/>
      <c r="C168" s="13" t="n"/>
      <c r="D168" s="13" t="n"/>
      <c r="E168" s="13" t="n"/>
      <c r="F168" s="13" t="n"/>
      <c r="G168" s="13" t="n"/>
      <c r="H168" s="13" t="n"/>
      <c r="I168" s="37" t="n"/>
      <c r="J168" s="37" t="n"/>
      <c r="K168" s="13" t="n"/>
      <c r="L168" s="41" t="n"/>
      <c r="M168" s="41" t="n"/>
      <c r="N168" s="41" t="n"/>
      <c r="O168" s="13" t="n"/>
      <c r="P168" s="13" t="n"/>
      <c r="Q168" s="13" t="n"/>
      <c r="R168" s="13" t="n"/>
      <c r="S168" s="13" t="n"/>
      <c r="T168" s="13" t="n"/>
      <c r="U168" s="13" t="n"/>
      <c r="V168" s="13" t="n"/>
      <c r="W168" s="13" t="n"/>
      <c r="X168" s="13" t="n"/>
      <c r="Y168" s="13" t="n"/>
      <c r="Z168" s="13" t="n"/>
      <c r="AA168" s="24" t="n"/>
      <c r="AB168" s="24" t="n"/>
      <c r="AC168" s="37" t="n"/>
      <c r="AD168" s="25">
        <f>IF($A168="","",IF(COUNT($V168:$Z168)&lt;5,"",ROUND((V168*Resumen!$K$4+W168*Resumen!$K$5+X168*Resumen!$K$3+Y168*Resumen!$K$6+Z168*Resumen!$K$7)*20,0)))</f>
        <v/>
      </c>
      <c r="AE168" s="42">
        <f>IF($A168="","",IF(COUNT($L168:$N168)=0,"",SUM($L168:$N168)))</f>
        <v/>
      </c>
      <c r="AF168" s="25">
        <f>IF($A168="","",IF($AC168="","Sin comprobar",IF($AC168&gt;Resumen!$B$3,"Fecha futura",IF(Resumen!$B$3-$AC168&gt;Resumen!$K$10,"Revisión antigua","Revisada"))))</f>
        <v/>
      </c>
      <c r="AG168" s="21">
        <f>IF($A168="","",IF(COUNTIF($A$5:$A$204,$A168)&gt;1,"Código duplicado",IF(OR($B168="",$C168="",$D168="",$E168="",$F168=""),"Faltan datos básicos",IF(AND($I168&lt;&gt;"",$J168&lt;&gt;"",$J168&lt;$I168),"Fechas incoherentes",IF(AND($O168="Autorizado",$AC168=""),"Revisar autorización","Correcta")))))</f>
        <v/>
      </c>
    </row>
    <row r="169">
      <c r="A169" s="13" t="n"/>
      <c r="B169" s="13" t="n"/>
      <c r="C169" s="13" t="n"/>
      <c r="D169" s="13" t="n"/>
      <c r="E169" s="13" t="n"/>
      <c r="F169" s="13" t="n"/>
      <c r="G169" s="13" t="n"/>
      <c r="H169" s="13" t="n"/>
      <c r="I169" s="37" t="n"/>
      <c r="J169" s="37" t="n"/>
      <c r="K169" s="13" t="n"/>
      <c r="L169" s="41" t="n"/>
      <c r="M169" s="41" t="n"/>
      <c r="N169" s="41" t="n"/>
      <c r="O169" s="13" t="n"/>
      <c r="P169" s="13" t="n"/>
      <c r="Q169" s="13" t="n"/>
      <c r="R169" s="13" t="n"/>
      <c r="S169" s="13" t="n"/>
      <c r="T169" s="13" t="n"/>
      <c r="U169" s="13" t="n"/>
      <c r="V169" s="13" t="n"/>
      <c r="W169" s="13" t="n"/>
      <c r="X169" s="13" t="n"/>
      <c r="Y169" s="13" t="n"/>
      <c r="Z169" s="13" t="n"/>
      <c r="AA169" s="24" t="n"/>
      <c r="AB169" s="24" t="n"/>
      <c r="AC169" s="37" t="n"/>
      <c r="AD169" s="25">
        <f>IF($A169="","",IF(COUNT($V169:$Z169)&lt;5,"",ROUND((V169*Resumen!$K$4+W169*Resumen!$K$5+X169*Resumen!$K$3+Y169*Resumen!$K$6+Z169*Resumen!$K$7)*20,0)))</f>
        <v/>
      </c>
      <c r="AE169" s="42">
        <f>IF($A169="","",IF(COUNT($L169:$N169)=0,"",SUM($L169:$N169)))</f>
        <v/>
      </c>
      <c r="AF169" s="25">
        <f>IF($A169="","",IF($AC169="","Sin comprobar",IF($AC169&gt;Resumen!$B$3,"Fecha futura",IF(Resumen!$B$3-$AC169&gt;Resumen!$K$10,"Revisión antigua","Revisada"))))</f>
        <v/>
      </c>
      <c r="AG169" s="21">
        <f>IF($A169="","",IF(COUNTIF($A$5:$A$204,$A169)&gt;1,"Código duplicado",IF(OR($B169="",$C169="",$D169="",$E169="",$F169=""),"Faltan datos básicos",IF(AND($I169&lt;&gt;"",$J169&lt;&gt;"",$J169&lt;$I169),"Fechas incoherentes",IF(AND($O169="Autorizado",$AC169=""),"Revisar autorización","Correcta")))))</f>
        <v/>
      </c>
    </row>
    <row r="170">
      <c r="A170" s="13" t="n"/>
      <c r="B170" s="13" t="n"/>
      <c r="C170" s="13" t="n"/>
      <c r="D170" s="13" t="n"/>
      <c r="E170" s="13" t="n"/>
      <c r="F170" s="13" t="n"/>
      <c r="G170" s="13" t="n"/>
      <c r="H170" s="13" t="n"/>
      <c r="I170" s="37" t="n"/>
      <c r="J170" s="37" t="n"/>
      <c r="K170" s="13" t="n"/>
      <c r="L170" s="41" t="n"/>
      <c r="M170" s="41" t="n"/>
      <c r="N170" s="41" t="n"/>
      <c r="O170" s="13" t="n"/>
      <c r="P170" s="13" t="n"/>
      <c r="Q170" s="13" t="n"/>
      <c r="R170" s="13" t="n"/>
      <c r="S170" s="13" t="n"/>
      <c r="T170" s="13" t="n"/>
      <c r="U170" s="13" t="n"/>
      <c r="V170" s="13" t="n"/>
      <c r="W170" s="13" t="n"/>
      <c r="X170" s="13" t="n"/>
      <c r="Y170" s="13" t="n"/>
      <c r="Z170" s="13" t="n"/>
      <c r="AA170" s="24" t="n"/>
      <c r="AB170" s="24" t="n"/>
      <c r="AC170" s="37" t="n"/>
      <c r="AD170" s="25">
        <f>IF($A170="","",IF(COUNT($V170:$Z170)&lt;5,"",ROUND((V170*Resumen!$K$4+W170*Resumen!$K$5+X170*Resumen!$K$3+Y170*Resumen!$K$6+Z170*Resumen!$K$7)*20,0)))</f>
        <v/>
      </c>
      <c r="AE170" s="42">
        <f>IF($A170="","",IF(COUNT($L170:$N170)=0,"",SUM($L170:$N170)))</f>
        <v/>
      </c>
      <c r="AF170" s="25">
        <f>IF($A170="","",IF($AC170="","Sin comprobar",IF($AC170&gt;Resumen!$B$3,"Fecha futura",IF(Resumen!$B$3-$AC170&gt;Resumen!$K$10,"Revisión antigua","Revisada"))))</f>
        <v/>
      </c>
      <c r="AG170" s="21">
        <f>IF($A170="","",IF(COUNTIF($A$5:$A$204,$A170)&gt;1,"Código duplicado",IF(OR($B170="",$C170="",$D170="",$E170="",$F170=""),"Faltan datos básicos",IF(AND($I170&lt;&gt;"",$J170&lt;&gt;"",$J170&lt;$I170),"Fechas incoherentes",IF(AND($O170="Autorizado",$AC170=""),"Revisar autorización","Correcta")))))</f>
        <v/>
      </c>
    </row>
    <row r="171">
      <c r="A171" s="13" t="n"/>
      <c r="B171" s="13" t="n"/>
      <c r="C171" s="13" t="n"/>
      <c r="D171" s="13" t="n"/>
      <c r="E171" s="13" t="n"/>
      <c r="F171" s="13" t="n"/>
      <c r="G171" s="13" t="n"/>
      <c r="H171" s="13" t="n"/>
      <c r="I171" s="37" t="n"/>
      <c r="J171" s="37" t="n"/>
      <c r="K171" s="13" t="n"/>
      <c r="L171" s="41" t="n"/>
      <c r="M171" s="41" t="n"/>
      <c r="N171" s="41" t="n"/>
      <c r="O171" s="13" t="n"/>
      <c r="P171" s="13" t="n"/>
      <c r="Q171" s="13" t="n"/>
      <c r="R171" s="13" t="n"/>
      <c r="S171" s="13" t="n"/>
      <c r="T171" s="13" t="n"/>
      <c r="U171" s="13" t="n"/>
      <c r="V171" s="13" t="n"/>
      <c r="W171" s="13" t="n"/>
      <c r="X171" s="13" t="n"/>
      <c r="Y171" s="13" t="n"/>
      <c r="Z171" s="13" t="n"/>
      <c r="AA171" s="24" t="n"/>
      <c r="AB171" s="24" t="n"/>
      <c r="AC171" s="37" t="n"/>
      <c r="AD171" s="25">
        <f>IF($A171="","",IF(COUNT($V171:$Z171)&lt;5,"",ROUND((V171*Resumen!$K$4+W171*Resumen!$K$5+X171*Resumen!$K$3+Y171*Resumen!$K$6+Z171*Resumen!$K$7)*20,0)))</f>
        <v/>
      </c>
      <c r="AE171" s="42">
        <f>IF($A171="","",IF(COUNT($L171:$N171)=0,"",SUM($L171:$N171)))</f>
        <v/>
      </c>
      <c r="AF171" s="25">
        <f>IF($A171="","",IF($AC171="","Sin comprobar",IF($AC171&gt;Resumen!$B$3,"Fecha futura",IF(Resumen!$B$3-$AC171&gt;Resumen!$K$10,"Revisión antigua","Revisada"))))</f>
        <v/>
      </c>
      <c r="AG171" s="21">
        <f>IF($A171="","",IF(COUNTIF($A$5:$A$204,$A171)&gt;1,"Código duplicado",IF(OR($B171="",$C171="",$D171="",$E171="",$F171=""),"Faltan datos básicos",IF(AND($I171&lt;&gt;"",$J171&lt;&gt;"",$J171&lt;$I171),"Fechas incoherentes",IF(AND($O171="Autorizado",$AC171=""),"Revisar autorización","Correcta")))))</f>
        <v/>
      </c>
    </row>
    <row r="172">
      <c r="A172" s="13" t="n"/>
      <c r="B172" s="13" t="n"/>
      <c r="C172" s="13" t="n"/>
      <c r="D172" s="13" t="n"/>
      <c r="E172" s="13" t="n"/>
      <c r="F172" s="13" t="n"/>
      <c r="G172" s="13" t="n"/>
      <c r="H172" s="13" t="n"/>
      <c r="I172" s="37" t="n"/>
      <c r="J172" s="37" t="n"/>
      <c r="K172" s="13" t="n"/>
      <c r="L172" s="41" t="n"/>
      <c r="M172" s="41" t="n"/>
      <c r="N172" s="41" t="n"/>
      <c r="O172" s="13" t="n"/>
      <c r="P172" s="13" t="n"/>
      <c r="Q172" s="13" t="n"/>
      <c r="R172" s="13" t="n"/>
      <c r="S172" s="13" t="n"/>
      <c r="T172" s="13" t="n"/>
      <c r="U172" s="13" t="n"/>
      <c r="V172" s="13" t="n"/>
      <c r="W172" s="13" t="n"/>
      <c r="X172" s="13" t="n"/>
      <c r="Y172" s="13" t="n"/>
      <c r="Z172" s="13" t="n"/>
      <c r="AA172" s="24" t="n"/>
      <c r="AB172" s="24" t="n"/>
      <c r="AC172" s="37" t="n"/>
      <c r="AD172" s="25">
        <f>IF($A172="","",IF(COUNT($V172:$Z172)&lt;5,"",ROUND((V172*Resumen!$K$4+W172*Resumen!$K$5+X172*Resumen!$K$3+Y172*Resumen!$K$6+Z172*Resumen!$K$7)*20,0)))</f>
        <v/>
      </c>
      <c r="AE172" s="42">
        <f>IF($A172="","",IF(COUNT($L172:$N172)=0,"",SUM($L172:$N172)))</f>
        <v/>
      </c>
      <c r="AF172" s="25">
        <f>IF($A172="","",IF($AC172="","Sin comprobar",IF($AC172&gt;Resumen!$B$3,"Fecha futura",IF(Resumen!$B$3-$AC172&gt;Resumen!$K$10,"Revisión antigua","Revisada"))))</f>
        <v/>
      </c>
      <c r="AG172" s="21">
        <f>IF($A172="","",IF(COUNTIF($A$5:$A$204,$A172)&gt;1,"Código duplicado",IF(OR($B172="",$C172="",$D172="",$E172="",$F172=""),"Faltan datos básicos",IF(AND($I172&lt;&gt;"",$J172&lt;&gt;"",$J172&lt;$I172),"Fechas incoherentes",IF(AND($O172="Autorizado",$AC172=""),"Revisar autorización","Correcta")))))</f>
        <v/>
      </c>
    </row>
    <row r="173">
      <c r="A173" s="13" t="n"/>
      <c r="B173" s="13" t="n"/>
      <c r="C173" s="13" t="n"/>
      <c r="D173" s="13" t="n"/>
      <c r="E173" s="13" t="n"/>
      <c r="F173" s="13" t="n"/>
      <c r="G173" s="13" t="n"/>
      <c r="H173" s="13" t="n"/>
      <c r="I173" s="37" t="n"/>
      <c r="J173" s="37" t="n"/>
      <c r="K173" s="13" t="n"/>
      <c r="L173" s="41" t="n"/>
      <c r="M173" s="41" t="n"/>
      <c r="N173" s="41" t="n"/>
      <c r="O173" s="13" t="n"/>
      <c r="P173" s="13" t="n"/>
      <c r="Q173" s="13" t="n"/>
      <c r="R173" s="13" t="n"/>
      <c r="S173" s="13" t="n"/>
      <c r="T173" s="13" t="n"/>
      <c r="U173" s="13" t="n"/>
      <c r="V173" s="13" t="n"/>
      <c r="W173" s="13" t="n"/>
      <c r="X173" s="13" t="n"/>
      <c r="Y173" s="13" t="n"/>
      <c r="Z173" s="13" t="n"/>
      <c r="AA173" s="24" t="n"/>
      <c r="AB173" s="24" t="n"/>
      <c r="AC173" s="37" t="n"/>
      <c r="AD173" s="25">
        <f>IF($A173="","",IF(COUNT($V173:$Z173)&lt;5,"",ROUND((V173*Resumen!$K$4+W173*Resumen!$K$5+X173*Resumen!$K$3+Y173*Resumen!$K$6+Z173*Resumen!$K$7)*20,0)))</f>
        <v/>
      </c>
      <c r="AE173" s="42">
        <f>IF($A173="","",IF(COUNT($L173:$N173)=0,"",SUM($L173:$N173)))</f>
        <v/>
      </c>
      <c r="AF173" s="25">
        <f>IF($A173="","",IF($AC173="","Sin comprobar",IF($AC173&gt;Resumen!$B$3,"Fecha futura",IF(Resumen!$B$3-$AC173&gt;Resumen!$K$10,"Revisión antigua","Revisada"))))</f>
        <v/>
      </c>
      <c r="AG173" s="21">
        <f>IF($A173="","",IF(COUNTIF($A$5:$A$204,$A173)&gt;1,"Código duplicado",IF(OR($B173="",$C173="",$D173="",$E173="",$F173=""),"Faltan datos básicos",IF(AND($I173&lt;&gt;"",$J173&lt;&gt;"",$J173&lt;$I173),"Fechas incoherentes",IF(AND($O173="Autorizado",$AC173=""),"Revisar autorización","Correcta")))))</f>
        <v/>
      </c>
    </row>
    <row r="174">
      <c r="A174" s="13" t="n"/>
      <c r="B174" s="13" t="n"/>
      <c r="C174" s="13" t="n"/>
      <c r="D174" s="13" t="n"/>
      <c r="E174" s="13" t="n"/>
      <c r="F174" s="13" t="n"/>
      <c r="G174" s="13" t="n"/>
      <c r="H174" s="13" t="n"/>
      <c r="I174" s="37" t="n"/>
      <c r="J174" s="37" t="n"/>
      <c r="K174" s="13" t="n"/>
      <c r="L174" s="41" t="n"/>
      <c r="M174" s="41" t="n"/>
      <c r="N174" s="41" t="n"/>
      <c r="O174" s="13" t="n"/>
      <c r="P174" s="13" t="n"/>
      <c r="Q174" s="13" t="n"/>
      <c r="R174" s="13" t="n"/>
      <c r="S174" s="13" t="n"/>
      <c r="T174" s="13" t="n"/>
      <c r="U174" s="13" t="n"/>
      <c r="V174" s="13" t="n"/>
      <c r="W174" s="13" t="n"/>
      <c r="X174" s="13" t="n"/>
      <c r="Y174" s="13" t="n"/>
      <c r="Z174" s="13" t="n"/>
      <c r="AA174" s="24" t="n"/>
      <c r="AB174" s="24" t="n"/>
      <c r="AC174" s="37" t="n"/>
      <c r="AD174" s="25">
        <f>IF($A174="","",IF(COUNT($V174:$Z174)&lt;5,"",ROUND((V174*Resumen!$K$4+W174*Resumen!$K$5+X174*Resumen!$K$3+Y174*Resumen!$K$6+Z174*Resumen!$K$7)*20,0)))</f>
        <v/>
      </c>
      <c r="AE174" s="42">
        <f>IF($A174="","",IF(COUNT($L174:$N174)=0,"",SUM($L174:$N174)))</f>
        <v/>
      </c>
      <c r="AF174" s="25">
        <f>IF($A174="","",IF($AC174="","Sin comprobar",IF($AC174&gt;Resumen!$B$3,"Fecha futura",IF(Resumen!$B$3-$AC174&gt;Resumen!$K$10,"Revisión antigua","Revisada"))))</f>
        <v/>
      </c>
      <c r="AG174" s="21">
        <f>IF($A174="","",IF(COUNTIF($A$5:$A$204,$A174)&gt;1,"Código duplicado",IF(OR($B174="",$C174="",$D174="",$E174="",$F174=""),"Faltan datos básicos",IF(AND($I174&lt;&gt;"",$J174&lt;&gt;"",$J174&lt;$I174),"Fechas incoherentes",IF(AND($O174="Autorizado",$AC174=""),"Revisar autorización","Correcta")))))</f>
        <v/>
      </c>
    </row>
    <row r="175">
      <c r="A175" s="13" t="n"/>
      <c r="B175" s="13" t="n"/>
      <c r="C175" s="13" t="n"/>
      <c r="D175" s="13" t="n"/>
      <c r="E175" s="13" t="n"/>
      <c r="F175" s="13" t="n"/>
      <c r="G175" s="13" t="n"/>
      <c r="H175" s="13" t="n"/>
      <c r="I175" s="37" t="n"/>
      <c r="J175" s="37" t="n"/>
      <c r="K175" s="13" t="n"/>
      <c r="L175" s="41" t="n"/>
      <c r="M175" s="41" t="n"/>
      <c r="N175" s="41" t="n"/>
      <c r="O175" s="13" t="n"/>
      <c r="P175" s="13" t="n"/>
      <c r="Q175" s="13" t="n"/>
      <c r="R175" s="13" t="n"/>
      <c r="S175" s="13" t="n"/>
      <c r="T175" s="13" t="n"/>
      <c r="U175" s="13" t="n"/>
      <c r="V175" s="13" t="n"/>
      <c r="W175" s="13" t="n"/>
      <c r="X175" s="13" t="n"/>
      <c r="Y175" s="13" t="n"/>
      <c r="Z175" s="13" t="n"/>
      <c r="AA175" s="24" t="n"/>
      <c r="AB175" s="24" t="n"/>
      <c r="AC175" s="37" t="n"/>
      <c r="AD175" s="25">
        <f>IF($A175="","",IF(COUNT($V175:$Z175)&lt;5,"",ROUND((V175*Resumen!$K$4+W175*Resumen!$K$5+X175*Resumen!$K$3+Y175*Resumen!$K$6+Z175*Resumen!$K$7)*20,0)))</f>
        <v/>
      </c>
      <c r="AE175" s="42">
        <f>IF($A175="","",IF(COUNT($L175:$N175)=0,"",SUM($L175:$N175)))</f>
        <v/>
      </c>
      <c r="AF175" s="25">
        <f>IF($A175="","",IF($AC175="","Sin comprobar",IF($AC175&gt;Resumen!$B$3,"Fecha futura",IF(Resumen!$B$3-$AC175&gt;Resumen!$K$10,"Revisión antigua","Revisada"))))</f>
        <v/>
      </c>
      <c r="AG175" s="21">
        <f>IF($A175="","",IF(COUNTIF($A$5:$A$204,$A175)&gt;1,"Código duplicado",IF(OR($B175="",$C175="",$D175="",$E175="",$F175=""),"Faltan datos básicos",IF(AND($I175&lt;&gt;"",$J175&lt;&gt;"",$J175&lt;$I175),"Fechas incoherentes",IF(AND($O175="Autorizado",$AC175=""),"Revisar autorización","Correcta")))))</f>
        <v/>
      </c>
    </row>
    <row r="176">
      <c r="A176" s="13" t="n"/>
      <c r="B176" s="13" t="n"/>
      <c r="C176" s="13" t="n"/>
      <c r="D176" s="13" t="n"/>
      <c r="E176" s="13" t="n"/>
      <c r="F176" s="13" t="n"/>
      <c r="G176" s="13" t="n"/>
      <c r="H176" s="13" t="n"/>
      <c r="I176" s="37" t="n"/>
      <c r="J176" s="37" t="n"/>
      <c r="K176" s="13" t="n"/>
      <c r="L176" s="41" t="n"/>
      <c r="M176" s="41" t="n"/>
      <c r="N176" s="41" t="n"/>
      <c r="O176" s="13" t="n"/>
      <c r="P176" s="13" t="n"/>
      <c r="Q176" s="13" t="n"/>
      <c r="R176" s="13" t="n"/>
      <c r="S176" s="13" t="n"/>
      <c r="T176" s="13" t="n"/>
      <c r="U176" s="13" t="n"/>
      <c r="V176" s="13" t="n"/>
      <c r="W176" s="13" t="n"/>
      <c r="X176" s="13" t="n"/>
      <c r="Y176" s="13" t="n"/>
      <c r="Z176" s="13" t="n"/>
      <c r="AA176" s="24" t="n"/>
      <c r="AB176" s="24" t="n"/>
      <c r="AC176" s="37" t="n"/>
      <c r="AD176" s="25">
        <f>IF($A176="","",IF(COUNT($V176:$Z176)&lt;5,"",ROUND((V176*Resumen!$K$4+W176*Resumen!$K$5+X176*Resumen!$K$3+Y176*Resumen!$K$6+Z176*Resumen!$K$7)*20,0)))</f>
        <v/>
      </c>
      <c r="AE176" s="42">
        <f>IF($A176="","",IF(COUNT($L176:$N176)=0,"",SUM($L176:$N176)))</f>
        <v/>
      </c>
      <c r="AF176" s="25">
        <f>IF($A176="","",IF($AC176="","Sin comprobar",IF($AC176&gt;Resumen!$B$3,"Fecha futura",IF(Resumen!$B$3-$AC176&gt;Resumen!$K$10,"Revisión antigua","Revisada"))))</f>
        <v/>
      </c>
      <c r="AG176" s="21">
        <f>IF($A176="","",IF(COUNTIF($A$5:$A$204,$A176)&gt;1,"Código duplicado",IF(OR($B176="",$C176="",$D176="",$E176="",$F176=""),"Faltan datos básicos",IF(AND($I176&lt;&gt;"",$J176&lt;&gt;"",$J176&lt;$I176),"Fechas incoherentes",IF(AND($O176="Autorizado",$AC176=""),"Revisar autorización","Correcta")))))</f>
        <v/>
      </c>
    </row>
    <row r="177">
      <c r="A177" s="13" t="n"/>
      <c r="B177" s="13" t="n"/>
      <c r="C177" s="13" t="n"/>
      <c r="D177" s="13" t="n"/>
      <c r="E177" s="13" t="n"/>
      <c r="F177" s="13" t="n"/>
      <c r="G177" s="13" t="n"/>
      <c r="H177" s="13" t="n"/>
      <c r="I177" s="37" t="n"/>
      <c r="J177" s="37" t="n"/>
      <c r="K177" s="13" t="n"/>
      <c r="L177" s="41" t="n"/>
      <c r="M177" s="41" t="n"/>
      <c r="N177" s="41" t="n"/>
      <c r="O177" s="13" t="n"/>
      <c r="P177" s="13" t="n"/>
      <c r="Q177" s="13" t="n"/>
      <c r="R177" s="13" t="n"/>
      <c r="S177" s="13" t="n"/>
      <c r="T177" s="13" t="n"/>
      <c r="U177" s="13" t="n"/>
      <c r="V177" s="13" t="n"/>
      <c r="W177" s="13" t="n"/>
      <c r="X177" s="13" t="n"/>
      <c r="Y177" s="13" t="n"/>
      <c r="Z177" s="13" t="n"/>
      <c r="AA177" s="24" t="n"/>
      <c r="AB177" s="24" t="n"/>
      <c r="AC177" s="37" t="n"/>
      <c r="AD177" s="25">
        <f>IF($A177="","",IF(COUNT($V177:$Z177)&lt;5,"",ROUND((V177*Resumen!$K$4+W177*Resumen!$K$5+X177*Resumen!$K$3+Y177*Resumen!$K$6+Z177*Resumen!$K$7)*20,0)))</f>
        <v/>
      </c>
      <c r="AE177" s="42">
        <f>IF($A177="","",IF(COUNT($L177:$N177)=0,"",SUM($L177:$N177)))</f>
        <v/>
      </c>
      <c r="AF177" s="25">
        <f>IF($A177="","",IF($AC177="","Sin comprobar",IF($AC177&gt;Resumen!$B$3,"Fecha futura",IF(Resumen!$B$3-$AC177&gt;Resumen!$K$10,"Revisión antigua","Revisada"))))</f>
        <v/>
      </c>
      <c r="AG177" s="21">
        <f>IF($A177="","",IF(COUNTIF($A$5:$A$204,$A177)&gt;1,"Código duplicado",IF(OR($B177="",$C177="",$D177="",$E177="",$F177=""),"Faltan datos básicos",IF(AND($I177&lt;&gt;"",$J177&lt;&gt;"",$J177&lt;$I177),"Fechas incoherentes",IF(AND($O177="Autorizado",$AC177=""),"Revisar autorización","Correcta")))))</f>
        <v/>
      </c>
    </row>
    <row r="178">
      <c r="A178" s="13" t="n"/>
      <c r="B178" s="13" t="n"/>
      <c r="C178" s="13" t="n"/>
      <c r="D178" s="13" t="n"/>
      <c r="E178" s="13" t="n"/>
      <c r="F178" s="13" t="n"/>
      <c r="G178" s="13" t="n"/>
      <c r="H178" s="13" t="n"/>
      <c r="I178" s="37" t="n"/>
      <c r="J178" s="37" t="n"/>
      <c r="K178" s="13" t="n"/>
      <c r="L178" s="41" t="n"/>
      <c r="M178" s="41" t="n"/>
      <c r="N178" s="41" t="n"/>
      <c r="O178" s="13" t="n"/>
      <c r="P178" s="13" t="n"/>
      <c r="Q178" s="13" t="n"/>
      <c r="R178" s="13" t="n"/>
      <c r="S178" s="13" t="n"/>
      <c r="T178" s="13" t="n"/>
      <c r="U178" s="13" t="n"/>
      <c r="V178" s="13" t="n"/>
      <c r="W178" s="13" t="n"/>
      <c r="X178" s="13" t="n"/>
      <c r="Y178" s="13" t="n"/>
      <c r="Z178" s="13" t="n"/>
      <c r="AA178" s="24" t="n"/>
      <c r="AB178" s="24" t="n"/>
      <c r="AC178" s="37" t="n"/>
      <c r="AD178" s="25">
        <f>IF($A178="","",IF(COUNT($V178:$Z178)&lt;5,"",ROUND((V178*Resumen!$K$4+W178*Resumen!$K$5+X178*Resumen!$K$3+Y178*Resumen!$K$6+Z178*Resumen!$K$7)*20,0)))</f>
        <v/>
      </c>
      <c r="AE178" s="42">
        <f>IF($A178="","",IF(COUNT($L178:$N178)=0,"",SUM($L178:$N178)))</f>
        <v/>
      </c>
      <c r="AF178" s="25">
        <f>IF($A178="","",IF($AC178="","Sin comprobar",IF($AC178&gt;Resumen!$B$3,"Fecha futura",IF(Resumen!$B$3-$AC178&gt;Resumen!$K$10,"Revisión antigua","Revisada"))))</f>
        <v/>
      </c>
      <c r="AG178" s="21">
        <f>IF($A178="","",IF(COUNTIF($A$5:$A$204,$A178)&gt;1,"Código duplicado",IF(OR($B178="",$C178="",$D178="",$E178="",$F178=""),"Faltan datos básicos",IF(AND($I178&lt;&gt;"",$J178&lt;&gt;"",$J178&lt;$I178),"Fechas incoherentes",IF(AND($O178="Autorizado",$AC178=""),"Revisar autorización","Correcta")))))</f>
        <v/>
      </c>
    </row>
    <row r="179">
      <c r="A179" s="13" t="n"/>
      <c r="B179" s="13" t="n"/>
      <c r="C179" s="13" t="n"/>
      <c r="D179" s="13" t="n"/>
      <c r="E179" s="13" t="n"/>
      <c r="F179" s="13" t="n"/>
      <c r="G179" s="13" t="n"/>
      <c r="H179" s="13" t="n"/>
      <c r="I179" s="37" t="n"/>
      <c r="J179" s="37" t="n"/>
      <c r="K179" s="13" t="n"/>
      <c r="L179" s="41" t="n"/>
      <c r="M179" s="41" t="n"/>
      <c r="N179" s="41" t="n"/>
      <c r="O179" s="13" t="n"/>
      <c r="P179" s="13" t="n"/>
      <c r="Q179" s="13" t="n"/>
      <c r="R179" s="13" t="n"/>
      <c r="S179" s="13" t="n"/>
      <c r="T179" s="13" t="n"/>
      <c r="U179" s="13" t="n"/>
      <c r="V179" s="13" t="n"/>
      <c r="W179" s="13" t="n"/>
      <c r="X179" s="13" t="n"/>
      <c r="Y179" s="13" t="n"/>
      <c r="Z179" s="13" t="n"/>
      <c r="AA179" s="24" t="n"/>
      <c r="AB179" s="24" t="n"/>
      <c r="AC179" s="37" t="n"/>
      <c r="AD179" s="25">
        <f>IF($A179="","",IF(COUNT($V179:$Z179)&lt;5,"",ROUND((V179*Resumen!$K$4+W179*Resumen!$K$5+X179*Resumen!$K$3+Y179*Resumen!$K$6+Z179*Resumen!$K$7)*20,0)))</f>
        <v/>
      </c>
      <c r="AE179" s="42">
        <f>IF($A179="","",IF(COUNT($L179:$N179)=0,"",SUM($L179:$N179)))</f>
        <v/>
      </c>
      <c r="AF179" s="25">
        <f>IF($A179="","",IF($AC179="","Sin comprobar",IF($AC179&gt;Resumen!$B$3,"Fecha futura",IF(Resumen!$B$3-$AC179&gt;Resumen!$K$10,"Revisión antigua","Revisada"))))</f>
        <v/>
      </c>
      <c r="AG179" s="21">
        <f>IF($A179="","",IF(COUNTIF($A$5:$A$204,$A179)&gt;1,"Código duplicado",IF(OR($B179="",$C179="",$D179="",$E179="",$F179=""),"Faltan datos básicos",IF(AND($I179&lt;&gt;"",$J179&lt;&gt;"",$J179&lt;$I179),"Fechas incoherentes",IF(AND($O179="Autorizado",$AC179=""),"Revisar autorización","Correcta")))))</f>
        <v/>
      </c>
    </row>
    <row r="180">
      <c r="A180" s="13" t="n"/>
      <c r="B180" s="13" t="n"/>
      <c r="C180" s="13" t="n"/>
      <c r="D180" s="13" t="n"/>
      <c r="E180" s="13" t="n"/>
      <c r="F180" s="13" t="n"/>
      <c r="G180" s="13" t="n"/>
      <c r="H180" s="13" t="n"/>
      <c r="I180" s="37" t="n"/>
      <c r="J180" s="37" t="n"/>
      <c r="K180" s="13" t="n"/>
      <c r="L180" s="41" t="n"/>
      <c r="M180" s="41" t="n"/>
      <c r="N180" s="41" t="n"/>
      <c r="O180" s="13" t="n"/>
      <c r="P180" s="13" t="n"/>
      <c r="Q180" s="13" t="n"/>
      <c r="R180" s="13" t="n"/>
      <c r="S180" s="13" t="n"/>
      <c r="T180" s="13" t="n"/>
      <c r="U180" s="13" t="n"/>
      <c r="V180" s="13" t="n"/>
      <c r="W180" s="13" t="n"/>
      <c r="X180" s="13" t="n"/>
      <c r="Y180" s="13" t="n"/>
      <c r="Z180" s="13" t="n"/>
      <c r="AA180" s="24" t="n"/>
      <c r="AB180" s="24" t="n"/>
      <c r="AC180" s="37" t="n"/>
      <c r="AD180" s="25">
        <f>IF($A180="","",IF(COUNT($V180:$Z180)&lt;5,"",ROUND((V180*Resumen!$K$4+W180*Resumen!$K$5+X180*Resumen!$K$3+Y180*Resumen!$K$6+Z180*Resumen!$K$7)*20,0)))</f>
        <v/>
      </c>
      <c r="AE180" s="42">
        <f>IF($A180="","",IF(COUNT($L180:$N180)=0,"",SUM($L180:$N180)))</f>
        <v/>
      </c>
      <c r="AF180" s="25">
        <f>IF($A180="","",IF($AC180="","Sin comprobar",IF($AC180&gt;Resumen!$B$3,"Fecha futura",IF(Resumen!$B$3-$AC180&gt;Resumen!$K$10,"Revisión antigua","Revisada"))))</f>
        <v/>
      </c>
      <c r="AG180" s="21">
        <f>IF($A180="","",IF(COUNTIF($A$5:$A$204,$A180)&gt;1,"Código duplicado",IF(OR($B180="",$C180="",$D180="",$E180="",$F180=""),"Faltan datos básicos",IF(AND($I180&lt;&gt;"",$J180&lt;&gt;"",$J180&lt;$I180),"Fechas incoherentes",IF(AND($O180="Autorizado",$AC180=""),"Revisar autorización","Correcta")))))</f>
        <v/>
      </c>
    </row>
    <row r="181">
      <c r="A181" s="13" t="n"/>
      <c r="B181" s="13" t="n"/>
      <c r="C181" s="13" t="n"/>
      <c r="D181" s="13" t="n"/>
      <c r="E181" s="13" t="n"/>
      <c r="F181" s="13" t="n"/>
      <c r="G181" s="13" t="n"/>
      <c r="H181" s="13" t="n"/>
      <c r="I181" s="37" t="n"/>
      <c r="J181" s="37" t="n"/>
      <c r="K181" s="13" t="n"/>
      <c r="L181" s="41" t="n"/>
      <c r="M181" s="41" t="n"/>
      <c r="N181" s="41" t="n"/>
      <c r="O181" s="13" t="n"/>
      <c r="P181" s="13" t="n"/>
      <c r="Q181" s="13" t="n"/>
      <c r="R181" s="13" t="n"/>
      <c r="S181" s="13" t="n"/>
      <c r="T181" s="13" t="n"/>
      <c r="U181" s="13" t="n"/>
      <c r="V181" s="13" t="n"/>
      <c r="W181" s="13" t="n"/>
      <c r="X181" s="13" t="n"/>
      <c r="Y181" s="13" t="n"/>
      <c r="Z181" s="13" t="n"/>
      <c r="AA181" s="24" t="n"/>
      <c r="AB181" s="24" t="n"/>
      <c r="AC181" s="37" t="n"/>
      <c r="AD181" s="25">
        <f>IF($A181="","",IF(COUNT($V181:$Z181)&lt;5,"",ROUND((V181*Resumen!$K$4+W181*Resumen!$K$5+X181*Resumen!$K$3+Y181*Resumen!$K$6+Z181*Resumen!$K$7)*20,0)))</f>
        <v/>
      </c>
      <c r="AE181" s="42">
        <f>IF($A181="","",IF(COUNT($L181:$N181)=0,"",SUM($L181:$N181)))</f>
        <v/>
      </c>
      <c r="AF181" s="25">
        <f>IF($A181="","",IF($AC181="","Sin comprobar",IF($AC181&gt;Resumen!$B$3,"Fecha futura",IF(Resumen!$B$3-$AC181&gt;Resumen!$K$10,"Revisión antigua","Revisada"))))</f>
        <v/>
      </c>
      <c r="AG181" s="21">
        <f>IF($A181="","",IF(COUNTIF($A$5:$A$204,$A181)&gt;1,"Código duplicado",IF(OR($B181="",$C181="",$D181="",$E181="",$F181=""),"Faltan datos básicos",IF(AND($I181&lt;&gt;"",$J181&lt;&gt;"",$J181&lt;$I181),"Fechas incoherentes",IF(AND($O181="Autorizado",$AC181=""),"Revisar autorización","Correcta")))))</f>
        <v/>
      </c>
    </row>
    <row r="182">
      <c r="A182" s="13" t="n"/>
      <c r="B182" s="13" t="n"/>
      <c r="C182" s="13" t="n"/>
      <c r="D182" s="13" t="n"/>
      <c r="E182" s="13" t="n"/>
      <c r="F182" s="13" t="n"/>
      <c r="G182" s="13" t="n"/>
      <c r="H182" s="13" t="n"/>
      <c r="I182" s="37" t="n"/>
      <c r="J182" s="37" t="n"/>
      <c r="K182" s="13" t="n"/>
      <c r="L182" s="41" t="n"/>
      <c r="M182" s="41" t="n"/>
      <c r="N182" s="41" t="n"/>
      <c r="O182" s="13" t="n"/>
      <c r="P182" s="13" t="n"/>
      <c r="Q182" s="13" t="n"/>
      <c r="R182" s="13" t="n"/>
      <c r="S182" s="13" t="n"/>
      <c r="T182" s="13" t="n"/>
      <c r="U182" s="13" t="n"/>
      <c r="V182" s="13" t="n"/>
      <c r="W182" s="13" t="n"/>
      <c r="X182" s="13" t="n"/>
      <c r="Y182" s="13" t="n"/>
      <c r="Z182" s="13" t="n"/>
      <c r="AA182" s="24" t="n"/>
      <c r="AB182" s="24" t="n"/>
      <c r="AC182" s="37" t="n"/>
      <c r="AD182" s="25">
        <f>IF($A182="","",IF(COUNT($V182:$Z182)&lt;5,"",ROUND((V182*Resumen!$K$4+W182*Resumen!$K$5+X182*Resumen!$K$3+Y182*Resumen!$K$6+Z182*Resumen!$K$7)*20,0)))</f>
        <v/>
      </c>
      <c r="AE182" s="42">
        <f>IF($A182="","",IF(COUNT($L182:$N182)=0,"",SUM($L182:$N182)))</f>
        <v/>
      </c>
      <c r="AF182" s="25">
        <f>IF($A182="","",IF($AC182="","Sin comprobar",IF($AC182&gt;Resumen!$B$3,"Fecha futura",IF(Resumen!$B$3-$AC182&gt;Resumen!$K$10,"Revisión antigua","Revisada"))))</f>
        <v/>
      </c>
      <c r="AG182" s="21">
        <f>IF($A182="","",IF(COUNTIF($A$5:$A$204,$A182)&gt;1,"Código duplicado",IF(OR($B182="",$C182="",$D182="",$E182="",$F182=""),"Faltan datos básicos",IF(AND($I182&lt;&gt;"",$J182&lt;&gt;"",$J182&lt;$I182),"Fechas incoherentes",IF(AND($O182="Autorizado",$AC182=""),"Revisar autorización","Correcta")))))</f>
        <v/>
      </c>
    </row>
    <row r="183">
      <c r="A183" s="13" t="n"/>
      <c r="B183" s="13" t="n"/>
      <c r="C183" s="13" t="n"/>
      <c r="D183" s="13" t="n"/>
      <c r="E183" s="13" t="n"/>
      <c r="F183" s="13" t="n"/>
      <c r="G183" s="13" t="n"/>
      <c r="H183" s="13" t="n"/>
      <c r="I183" s="37" t="n"/>
      <c r="J183" s="37" t="n"/>
      <c r="K183" s="13" t="n"/>
      <c r="L183" s="41" t="n"/>
      <c r="M183" s="41" t="n"/>
      <c r="N183" s="41" t="n"/>
      <c r="O183" s="13" t="n"/>
      <c r="P183" s="13" t="n"/>
      <c r="Q183" s="13" t="n"/>
      <c r="R183" s="13" t="n"/>
      <c r="S183" s="13" t="n"/>
      <c r="T183" s="13" t="n"/>
      <c r="U183" s="13" t="n"/>
      <c r="V183" s="13" t="n"/>
      <c r="W183" s="13" t="n"/>
      <c r="X183" s="13" t="n"/>
      <c r="Y183" s="13" t="n"/>
      <c r="Z183" s="13" t="n"/>
      <c r="AA183" s="24" t="n"/>
      <c r="AB183" s="24" t="n"/>
      <c r="AC183" s="37" t="n"/>
      <c r="AD183" s="25">
        <f>IF($A183="","",IF(COUNT($V183:$Z183)&lt;5,"",ROUND((V183*Resumen!$K$4+W183*Resumen!$K$5+X183*Resumen!$K$3+Y183*Resumen!$K$6+Z183*Resumen!$K$7)*20,0)))</f>
        <v/>
      </c>
      <c r="AE183" s="42">
        <f>IF($A183="","",IF(COUNT($L183:$N183)=0,"",SUM($L183:$N183)))</f>
        <v/>
      </c>
      <c r="AF183" s="25">
        <f>IF($A183="","",IF($AC183="","Sin comprobar",IF($AC183&gt;Resumen!$B$3,"Fecha futura",IF(Resumen!$B$3-$AC183&gt;Resumen!$K$10,"Revisión antigua","Revisada"))))</f>
        <v/>
      </c>
      <c r="AG183" s="21">
        <f>IF($A183="","",IF(COUNTIF($A$5:$A$204,$A183)&gt;1,"Código duplicado",IF(OR($B183="",$C183="",$D183="",$E183="",$F183=""),"Faltan datos básicos",IF(AND($I183&lt;&gt;"",$J183&lt;&gt;"",$J183&lt;$I183),"Fechas incoherentes",IF(AND($O183="Autorizado",$AC183=""),"Revisar autorización","Correcta")))))</f>
        <v/>
      </c>
    </row>
    <row r="184">
      <c r="A184" s="13" t="n"/>
      <c r="B184" s="13" t="n"/>
      <c r="C184" s="13" t="n"/>
      <c r="D184" s="13" t="n"/>
      <c r="E184" s="13" t="n"/>
      <c r="F184" s="13" t="n"/>
      <c r="G184" s="13" t="n"/>
      <c r="H184" s="13" t="n"/>
      <c r="I184" s="37" t="n"/>
      <c r="J184" s="37" t="n"/>
      <c r="K184" s="13" t="n"/>
      <c r="L184" s="41" t="n"/>
      <c r="M184" s="41" t="n"/>
      <c r="N184" s="41" t="n"/>
      <c r="O184" s="13" t="n"/>
      <c r="P184" s="13" t="n"/>
      <c r="Q184" s="13" t="n"/>
      <c r="R184" s="13" t="n"/>
      <c r="S184" s="13" t="n"/>
      <c r="T184" s="13" t="n"/>
      <c r="U184" s="13" t="n"/>
      <c r="V184" s="13" t="n"/>
      <c r="W184" s="13" t="n"/>
      <c r="X184" s="13" t="n"/>
      <c r="Y184" s="13" t="n"/>
      <c r="Z184" s="13" t="n"/>
      <c r="AA184" s="24" t="n"/>
      <c r="AB184" s="24" t="n"/>
      <c r="AC184" s="37" t="n"/>
      <c r="AD184" s="25">
        <f>IF($A184="","",IF(COUNT($V184:$Z184)&lt;5,"",ROUND((V184*Resumen!$K$4+W184*Resumen!$K$5+X184*Resumen!$K$3+Y184*Resumen!$K$6+Z184*Resumen!$K$7)*20,0)))</f>
        <v/>
      </c>
      <c r="AE184" s="42">
        <f>IF($A184="","",IF(COUNT($L184:$N184)=0,"",SUM($L184:$N184)))</f>
        <v/>
      </c>
      <c r="AF184" s="25">
        <f>IF($A184="","",IF($AC184="","Sin comprobar",IF($AC184&gt;Resumen!$B$3,"Fecha futura",IF(Resumen!$B$3-$AC184&gt;Resumen!$K$10,"Revisión antigua","Revisada"))))</f>
        <v/>
      </c>
      <c r="AG184" s="21">
        <f>IF($A184="","",IF(COUNTIF($A$5:$A$204,$A184)&gt;1,"Código duplicado",IF(OR($B184="",$C184="",$D184="",$E184="",$F184=""),"Faltan datos básicos",IF(AND($I184&lt;&gt;"",$J184&lt;&gt;"",$J184&lt;$I184),"Fechas incoherentes",IF(AND($O184="Autorizado",$AC184=""),"Revisar autorización","Correcta")))))</f>
        <v/>
      </c>
    </row>
    <row r="185">
      <c r="A185" s="13" t="n"/>
      <c r="B185" s="13" t="n"/>
      <c r="C185" s="13" t="n"/>
      <c r="D185" s="13" t="n"/>
      <c r="E185" s="13" t="n"/>
      <c r="F185" s="13" t="n"/>
      <c r="G185" s="13" t="n"/>
      <c r="H185" s="13" t="n"/>
      <c r="I185" s="37" t="n"/>
      <c r="J185" s="37" t="n"/>
      <c r="K185" s="13" t="n"/>
      <c r="L185" s="41" t="n"/>
      <c r="M185" s="41" t="n"/>
      <c r="N185" s="41" t="n"/>
      <c r="O185" s="13" t="n"/>
      <c r="P185" s="13" t="n"/>
      <c r="Q185" s="13" t="n"/>
      <c r="R185" s="13" t="n"/>
      <c r="S185" s="13" t="n"/>
      <c r="T185" s="13" t="n"/>
      <c r="U185" s="13" t="n"/>
      <c r="V185" s="13" t="n"/>
      <c r="W185" s="13" t="n"/>
      <c r="X185" s="13" t="n"/>
      <c r="Y185" s="13" t="n"/>
      <c r="Z185" s="13" t="n"/>
      <c r="AA185" s="24" t="n"/>
      <c r="AB185" s="24" t="n"/>
      <c r="AC185" s="37" t="n"/>
      <c r="AD185" s="25">
        <f>IF($A185="","",IF(COUNT($V185:$Z185)&lt;5,"",ROUND((V185*Resumen!$K$4+W185*Resumen!$K$5+X185*Resumen!$K$3+Y185*Resumen!$K$6+Z185*Resumen!$K$7)*20,0)))</f>
        <v/>
      </c>
      <c r="AE185" s="42">
        <f>IF($A185="","",IF(COUNT($L185:$N185)=0,"",SUM($L185:$N185)))</f>
        <v/>
      </c>
      <c r="AF185" s="25">
        <f>IF($A185="","",IF($AC185="","Sin comprobar",IF($AC185&gt;Resumen!$B$3,"Fecha futura",IF(Resumen!$B$3-$AC185&gt;Resumen!$K$10,"Revisión antigua","Revisada"))))</f>
        <v/>
      </c>
      <c r="AG185" s="21">
        <f>IF($A185="","",IF(COUNTIF($A$5:$A$204,$A185)&gt;1,"Código duplicado",IF(OR($B185="",$C185="",$D185="",$E185="",$F185=""),"Faltan datos básicos",IF(AND($I185&lt;&gt;"",$J185&lt;&gt;"",$J185&lt;$I185),"Fechas incoherentes",IF(AND($O185="Autorizado",$AC185=""),"Revisar autorización","Correcta")))))</f>
        <v/>
      </c>
    </row>
    <row r="186">
      <c r="A186" s="13" t="n"/>
      <c r="B186" s="13" t="n"/>
      <c r="C186" s="13" t="n"/>
      <c r="D186" s="13" t="n"/>
      <c r="E186" s="13" t="n"/>
      <c r="F186" s="13" t="n"/>
      <c r="G186" s="13" t="n"/>
      <c r="H186" s="13" t="n"/>
      <c r="I186" s="37" t="n"/>
      <c r="J186" s="37" t="n"/>
      <c r="K186" s="13" t="n"/>
      <c r="L186" s="41" t="n"/>
      <c r="M186" s="41" t="n"/>
      <c r="N186" s="41" t="n"/>
      <c r="O186" s="13" t="n"/>
      <c r="P186" s="13" t="n"/>
      <c r="Q186" s="13" t="n"/>
      <c r="R186" s="13" t="n"/>
      <c r="S186" s="13" t="n"/>
      <c r="T186" s="13" t="n"/>
      <c r="U186" s="13" t="n"/>
      <c r="V186" s="13" t="n"/>
      <c r="W186" s="13" t="n"/>
      <c r="X186" s="13" t="n"/>
      <c r="Y186" s="13" t="n"/>
      <c r="Z186" s="13" t="n"/>
      <c r="AA186" s="24" t="n"/>
      <c r="AB186" s="24" t="n"/>
      <c r="AC186" s="37" t="n"/>
      <c r="AD186" s="25">
        <f>IF($A186="","",IF(COUNT($V186:$Z186)&lt;5,"",ROUND((V186*Resumen!$K$4+W186*Resumen!$K$5+X186*Resumen!$K$3+Y186*Resumen!$K$6+Z186*Resumen!$K$7)*20,0)))</f>
        <v/>
      </c>
      <c r="AE186" s="42">
        <f>IF($A186="","",IF(COUNT($L186:$N186)=0,"",SUM($L186:$N186)))</f>
        <v/>
      </c>
      <c r="AF186" s="25">
        <f>IF($A186="","",IF($AC186="","Sin comprobar",IF($AC186&gt;Resumen!$B$3,"Fecha futura",IF(Resumen!$B$3-$AC186&gt;Resumen!$K$10,"Revisión antigua","Revisada"))))</f>
        <v/>
      </c>
      <c r="AG186" s="21">
        <f>IF($A186="","",IF(COUNTIF($A$5:$A$204,$A186)&gt;1,"Código duplicado",IF(OR($B186="",$C186="",$D186="",$E186="",$F186=""),"Faltan datos básicos",IF(AND($I186&lt;&gt;"",$J186&lt;&gt;"",$J186&lt;$I186),"Fechas incoherentes",IF(AND($O186="Autorizado",$AC186=""),"Revisar autorización","Correcta")))))</f>
        <v/>
      </c>
    </row>
    <row r="187">
      <c r="A187" s="13" t="n"/>
      <c r="B187" s="13" t="n"/>
      <c r="C187" s="13" t="n"/>
      <c r="D187" s="13" t="n"/>
      <c r="E187" s="13" t="n"/>
      <c r="F187" s="13" t="n"/>
      <c r="G187" s="13" t="n"/>
      <c r="H187" s="13" t="n"/>
      <c r="I187" s="37" t="n"/>
      <c r="J187" s="37" t="n"/>
      <c r="K187" s="13" t="n"/>
      <c r="L187" s="41" t="n"/>
      <c r="M187" s="41" t="n"/>
      <c r="N187" s="41" t="n"/>
      <c r="O187" s="13" t="n"/>
      <c r="P187" s="13" t="n"/>
      <c r="Q187" s="13" t="n"/>
      <c r="R187" s="13" t="n"/>
      <c r="S187" s="13" t="n"/>
      <c r="T187" s="13" t="n"/>
      <c r="U187" s="13" t="n"/>
      <c r="V187" s="13" t="n"/>
      <c r="W187" s="13" t="n"/>
      <c r="X187" s="13" t="n"/>
      <c r="Y187" s="13" t="n"/>
      <c r="Z187" s="13" t="n"/>
      <c r="AA187" s="24" t="n"/>
      <c r="AB187" s="24" t="n"/>
      <c r="AC187" s="37" t="n"/>
      <c r="AD187" s="25">
        <f>IF($A187="","",IF(COUNT($V187:$Z187)&lt;5,"",ROUND((V187*Resumen!$K$4+W187*Resumen!$K$5+X187*Resumen!$K$3+Y187*Resumen!$K$6+Z187*Resumen!$K$7)*20,0)))</f>
        <v/>
      </c>
      <c r="AE187" s="42">
        <f>IF($A187="","",IF(COUNT($L187:$N187)=0,"",SUM($L187:$N187)))</f>
        <v/>
      </c>
      <c r="AF187" s="25">
        <f>IF($A187="","",IF($AC187="","Sin comprobar",IF($AC187&gt;Resumen!$B$3,"Fecha futura",IF(Resumen!$B$3-$AC187&gt;Resumen!$K$10,"Revisión antigua","Revisada"))))</f>
        <v/>
      </c>
      <c r="AG187" s="21">
        <f>IF($A187="","",IF(COUNTIF($A$5:$A$204,$A187)&gt;1,"Código duplicado",IF(OR($B187="",$C187="",$D187="",$E187="",$F187=""),"Faltan datos básicos",IF(AND($I187&lt;&gt;"",$J187&lt;&gt;"",$J187&lt;$I187),"Fechas incoherentes",IF(AND($O187="Autorizado",$AC187=""),"Revisar autorización","Correcta")))))</f>
        <v/>
      </c>
    </row>
    <row r="188">
      <c r="A188" s="13" t="n"/>
      <c r="B188" s="13" t="n"/>
      <c r="C188" s="13" t="n"/>
      <c r="D188" s="13" t="n"/>
      <c r="E188" s="13" t="n"/>
      <c r="F188" s="13" t="n"/>
      <c r="G188" s="13" t="n"/>
      <c r="H188" s="13" t="n"/>
      <c r="I188" s="37" t="n"/>
      <c r="J188" s="37" t="n"/>
      <c r="K188" s="13" t="n"/>
      <c r="L188" s="41" t="n"/>
      <c r="M188" s="41" t="n"/>
      <c r="N188" s="41" t="n"/>
      <c r="O188" s="13" t="n"/>
      <c r="P188" s="13" t="n"/>
      <c r="Q188" s="13" t="n"/>
      <c r="R188" s="13" t="n"/>
      <c r="S188" s="13" t="n"/>
      <c r="T188" s="13" t="n"/>
      <c r="U188" s="13" t="n"/>
      <c r="V188" s="13" t="n"/>
      <c r="W188" s="13" t="n"/>
      <c r="X188" s="13" t="n"/>
      <c r="Y188" s="13" t="n"/>
      <c r="Z188" s="13" t="n"/>
      <c r="AA188" s="24" t="n"/>
      <c r="AB188" s="24" t="n"/>
      <c r="AC188" s="37" t="n"/>
      <c r="AD188" s="25">
        <f>IF($A188="","",IF(COUNT($V188:$Z188)&lt;5,"",ROUND((V188*Resumen!$K$4+W188*Resumen!$K$5+X188*Resumen!$K$3+Y188*Resumen!$K$6+Z188*Resumen!$K$7)*20,0)))</f>
        <v/>
      </c>
      <c r="AE188" s="42">
        <f>IF($A188="","",IF(COUNT($L188:$N188)=0,"",SUM($L188:$N188)))</f>
        <v/>
      </c>
      <c r="AF188" s="25">
        <f>IF($A188="","",IF($AC188="","Sin comprobar",IF($AC188&gt;Resumen!$B$3,"Fecha futura",IF(Resumen!$B$3-$AC188&gt;Resumen!$K$10,"Revisión antigua","Revisada"))))</f>
        <v/>
      </c>
      <c r="AG188" s="21">
        <f>IF($A188="","",IF(COUNTIF($A$5:$A$204,$A188)&gt;1,"Código duplicado",IF(OR($B188="",$C188="",$D188="",$E188="",$F188=""),"Faltan datos básicos",IF(AND($I188&lt;&gt;"",$J188&lt;&gt;"",$J188&lt;$I188),"Fechas incoherentes",IF(AND($O188="Autorizado",$AC188=""),"Revisar autorización","Correcta")))))</f>
        <v/>
      </c>
    </row>
    <row r="189">
      <c r="A189" s="13" t="n"/>
      <c r="B189" s="13" t="n"/>
      <c r="C189" s="13" t="n"/>
      <c r="D189" s="13" t="n"/>
      <c r="E189" s="13" t="n"/>
      <c r="F189" s="13" t="n"/>
      <c r="G189" s="13" t="n"/>
      <c r="H189" s="13" t="n"/>
      <c r="I189" s="37" t="n"/>
      <c r="J189" s="37" t="n"/>
      <c r="K189" s="13" t="n"/>
      <c r="L189" s="41" t="n"/>
      <c r="M189" s="41" t="n"/>
      <c r="N189" s="41" t="n"/>
      <c r="O189" s="13" t="n"/>
      <c r="P189" s="13" t="n"/>
      <c r="Q189" s="13" t="n"/>
      <c r="R189" s="13" t="n"/>
      <c r="S189" s="13" t="n"/>
      <c r="T189" s="13" t="n"/>
      <c r="U189" s="13" t="n"/>
      <c r="V189" s="13" t="n"/>
      <c r="W189" s="13" t="n"/>
      <c r="X189" s="13" t="n"/>
      <c r="Y189" s="13" t="n"/>
      <c r="Z189" s="13" t="n"/>
      <c r="AA189" s="24" t="n"/>
      <c r="AB189" s="24" t="n"/>
      <c r="AC189" s="37" t="n"/>
      <c r="AD189" s="25">
        <f>IF($A189="","",IF(COUNT($V189:$Z189)&lt;5,"",ROUND((V189*Resumen!$K$4+W189*Resumen!$K$5+X189*Resumen!$K$3+Y189*Resumen!$K$6+Z189*Resumen!$K$7)*20,0)))</f>
        <v/>
      </c>
      <c r="AE189" s="42">
        <f>IF($A189="","",IF(COUNT($L189:$N189)=0,"",SUM($L189:$N189)))</f>
        <v/>
      </c>
      <c r="AF189" s="25">
        <f>IF($A189="","",IF($AC189="","Sin comprobar",IF($AC189&gt;Resumen!$B$3,"Fecha futura",IF(Resumen!$B$3-$AC189&gt;Resumen!$K$10,"Revisión antigua","Revisada"))))</f>
        <v/>
      </c>
      <c r="AG189" s="21">
        <f>IF($A189="","",IF(COUNTIF($A$5:$A$204,$A189)&gt;1,"Código duplicado",IF(OR($B189="",$C189="",$D189="",$E189="",$F189=""),"Faltan datos básicos",IF(AND($I189&lt;&gt;"",$J189&lt;&gt;"",$J189&lt;$I189),"Fechas incoherentes",IF(AND($O189="Autorizado",$AC189=""),"Revisar autorización","Correcta")))))</f>
        <v/>
      </c>
    </row>
    <row r="190">
      <c r="A190" s="13" t="n"/>
      <c r="B190" s="13" t="n"/>
      <c r="C190" s="13" t="n"/>
      <c r="D190" s="13" t="n"/>
      <c r="E190" s="13" t="n"/>
      <c r="F190" s="13" t="n"/>
      <c r="G190" s="13" t="n"/>
      <c r="H190" s="13" t="n"/>
      <c r="I190" s="37" t="n"/>
      <c r="J190" s="37" t="n"/>
      <c r="K190" s="13" t="n"/>
      <c r="L190" s="41" t="n"/>
      <c r="M190" s="41" t="n"/>
      <c r="N190" s="41" t="n"/>
      <c r="O190" s="13" t="n"/>
      <c r="P190" s="13" t="n"/>
      <c r="Q190" s="13" t="n"/>
      <c r="R190" s="13" t="n"/>
      <c r="S190" s="13" t="n"/>
      <c r="T190" s="13" t="n"/>
      <c r="U190" s="13" t="n"/>
      <c r="V190" s="13" t="n"/>
      <c r="W190" s="13" t="n"/>
      <c r="X190" s="13" t="n"/>
      <c r="Y190" s="13" t="n"/>
      <c r="Z190" s="13" t="n"/>
      <c r="AA190" s="24" t="n"/>
      <c r="AB190" s="24" t="n"/>
      <c r="AC190" s="37" t="n"/>
      <c r="AD190" s="25">
        <f>IF($A190="","",IF(COUNT($V190:$Z190)&lt;5,"",ROUND((V190*Resumen!$K$4+W190*Resumen!$K$5+X190*Resumen!$K$3+Y190*Resumen!$K$6+Z190*Resumen!$K$7)*20,0)))</f>
        <v/>
      </c>
      <c r="AE190" s="42">
        <f>IF($A190="","",IF(COUNT($L190:$N190)=0,"",SUM($L190:$N190)))</f>
        <v/>
      </c>
      <c r="AF190" s="25">
        <f>IF($A190="","",IF($AC190="","Sin comprobar",IF($AC190&gt;Resumen!$B$3,"Fecha futura",IF(Resumen!$B$3-$AC190&gt;Resumen!$K$10,"Revisión antigua","Revisada"))))</f>
        <v/>
      </c>
      <c r="AG190" s="21">
        <f>IF($A190="","",IF(COUNTIF($A$5:$A$204,$A190)&gt;1,"Código duplicado",IF(OR($B190="",$C190="",$D190="",$E190="",$F190=""),"Faltan datos básicos",IF(AND($I190&lt;&gt;"",$J190&lt;&gt;"",$J190&lt;$I190),"Fechas incoherentes",IF(AND($O190="Autorizado",$AC190=""),"Revisar autorización","Correcta")))))</f>
        <v/>
      </c>
    </row>
    <row r="191">
      <c r="A191" s="13" t="n"/>
      <c r="B191" s="13" t="n"/>
      <c r="C191" s="13" t="n"/>
      <c r="D191" s="13" t="n"/>
      <c r="E191" s="13" t="n"/>
      <c r="F191" s="13" t="n"/>
      <c r="G191" s="13" t="n"/>
      <c r="H191" s="13" t="n"/>
      <c r="I191" s="37" t="n"/>
      <c r="J191" s="37" t="n"/>
      <c r="K191" s="13" t="n"/>
      <c r="L191" s="41" t="n"/>
      <c r="M191" s="41" t="n"/>
      <c r="N191" s="41" t="n"/>
      <c r="O191" s="13" t="n"/>
      <c r="P191" s="13" t="n"/>
      <c r="Q191" s="13" t="n"/>
      <c r="R191" s="13" t="n"/>
      <c r="S191" s="13" t="n"/>
      <c r="T191" s="13" t="n"/>
      <c r="U191" s="13" t="n"/>
      <c r="V191" s="13" t="n"/>
      <c r="W191" s="13" t="n"/>
      <c r="X191" s="13" t="n"/>
      <c r="Y191" s="13" t="n"/>
      <c r="Z191" s="13" t="n"/>
      <c r="AA191" s="24" t="n"/>
      <c r="AB191" s="24" t="n"/>
      <c r="AC191" s="37" t="n"/>
      <c r="AD191" s="25">
        <f>IF($A191="","",IF(COUNT($V191:$Z191)&lt;5,"",ROUND((V191*Resumen!$K$4+W191*Resumen!$K$5+X191*Resumen!$K$3+Y191*Resumen!$K$6+Z191*Resumen!$K$7)*20,0)))</f>
        <v/>
      </c>
      <c r="AE191" s="42">
        <f>IF($A191="","",IF(COUNT($L191:$N191)=0,"",SUM($L191:$N191)))</f>
        <v/>
      </c>
      <c r="AF191" s="25">
        <f>IF($A191="","",IF($AC191="","Sin comprobar",IF($AC191&gt;Resumen!$B$3,"Fecha futura",IF(Resumen!$B$3-$AC191&gt;Resumen!$K$10,"Revisión antigua","Revisada"))))</f>
        <v/>
      </c>
      <c r="AG191" s="21">
        <f>IF($A191="","",IF(COUNTIF($A$5:$A$204,$A191)&gt;1,"Código duplicado",IF(OR($B191="",$C191="",$D191="",$E191="",$F191=""),"Faltan datos básicos",IF(AND($I191&lt;&gt;"",$J191&lt;&gt;"",$J191&lt;$I191),"Fechas incoherentes",IF(AND($O191="Autorizado",$AC191=""),"Revisar autorización","Correcta")))))</f>
        <v/>
      </c>
    </row>
    <row r="192">
      <c r="A192" s="13" t="n"/>
      <c r="B192" s="13" t="n"/>
      <c r="C192" s="13" t="n"/>
      <c r="D192" s="13" t="n"/>
      <c r="E192" s="13" t="n"/>
      <c r="F192" s="13" t="n"/>
      <c r="G192" s="13" t="n"/>
      <c r="H192" s="13" t="n"/>
      <c r="I192" s="37" t="n"/>
      <c r="J192" s="37" t="n"/>
      <c r="K192" s="13" t="n"/>
      <c r="L192" s="41" t="n"/>
      <c r="M192" s="41" t="n"/>
      <c r="N192" s="41" t="n"/>
      <c r="O192" s="13" t="n"/>
      <c r="P192" s="13" t="n"/>
      <c r="Q192" s="13" t="n"/>
      <c r="R192" s="13" t="n"/>
      <c r="S192" s="13" t="n"/>
      <c r="T192" s="13" t="n"/>
      <c r="U192" s="13" t="n"/>
      <c r="V192" s="13" t="n"/>
      <c r="W192" s="13" t="n"/>
      <c r="X192" s="13" t="n"/>
      <c r="Y192" s="13" t="n"/>
      <c r="Z192" s="13" t="n"/>
      <c r="AA192" s="24" t="n"/>
      <c r="AB192" s="24" t="n"/>
      <c r="AC192" s="37" t="n"/>
      <c r="AD192" s="25">
        <f>IF($A192="","",IF(COUNT($V192:$Z192)&lt;5,"",ROUND((V192*Resumen!$K$4+W192*Resumen!$K$5+X192*Resumen!$K$3+Y192*Resumen!$K$6+Z192*Resumen!$K$7)*20,0)))</f>
        <v/>
      </c>
      <c r="AE192" s="42">
        <f>IF($A192="","",IF(COUNT($L192:$N192)=0,"",SUM($L192:$N192)))</f>
        <v/>
      </c>
      <c r="AF192" s="25">
        <f>IF($A192="","",IF($AC192="","Sin comprobar",IF($AC192&gt;Resumen!$B$3,"Fecha futura",IF(Resumen!$B$3-$AC192&gt;Resumen!$K$10,"Revisión antigua","Revisada"))))</f>
        <v/>
      </c>
      <c r="AG192" s="21">
        <f>IF($A192="","",IF(COUNTIF($A$5:$A$204,$A192)&gt;1,"Código duplicado",IF(OR($B192="",$C192="",$D192="",$E192="",$F192=""),"Faltan datos básicos",IF(AND($I192&lt;&gt;"",$J192&lt;&gt;"",$J192&lt;$I192),"Fechas incoherentes",IF(AND($O192="Autorizado",$AC192=""),"Revisar autorización","Correcta")))))</f>
        <v/>
      </c>
    </row>
    <row r="193">
      <c r="A193" s="13" t="n"/>
      <c r="B193" s="13" t="n"/>
      <c r="C193" s="13" t="n"/>
      <c r="D193" s="13" t="n"/>
      <c r="E193" s="13" t="n"/>
      <c r="F193" s="13" t="n"/>
      <c r="G193" s="13" t="n"/>
      <c r="H193" s="13" t="n"/>
      <c r="I193" s="37" t="n"/>
      <c r="J193" s="37" t="n"/>
      <c r="K193" s="13" t="n"/>
      <c r="L193" s="41" t="n"/>
      <c r="M193" s="41" t="n"/>
      <c r="N193" s="41" t="n"/>
      <c r="O193" s="13" t="n"/>
      <c r="P193" s="13" t="n"/>
      <c r="Q193" s="13" t="n"/>
      <c r="R193" s="13" t="n"/>
      <c r="S193" s="13" t="n"/>
      <c r="T193" s="13" t="n"/>
      <c r="U193" s="13" t="n"/>
      <c r="V193" s="13" t="n"/>
      <c r="W193" s="13" t="n"/>
      <c r="X193" s="13" t="n"/>
      <c r="Y193" s="13" t="n"/>
      <c r="Z193" s="13" t="n"/>
      <c r="AA193" s="24" t="n"/>
      <c r="AB193" s="24" t="n"/>
      <c r="AC193" s="37" t="n"/>
      <c r="AD193" s="25">
        <f>IF($A193="","",IF(COUNT($V193:$Z193)&lt;5,"",ROUND((V193*Resumen!$K$4+W193*Resumen!$K$5+X193*Resumen!$K$3+Y193*Resumen!$K$6+Z193*Resumen!$K$7)*20,0)))</f>
        <v/>
      </c>
      <c r="AE193" s="42">
        <f>IF($A193="","",IF(COUNT($L193:$N193)=0,"",SUM($L193:$N193)))</f>
        <v/>
      </c>
      <c r="AF193" s="25">
        <f>IF($A193="","",IF($AC193="","Sin comprobar",IF($AC193&gt;Resumen!$B$3,"Fecha futura",IF(Resumen!$B$3-$AC193&gt;Resumen!$K$10,"Revisión antigua","Revisada"))))</f>
        <v/>
      </c>
      <c r="AG193" s="21">
        <f>IF($A193="","",IF(COUNTIF($A$5:$A$204,$A193)&gt;1,"Código duplicado",IF(OR($B193="",$C193="",$D193="",$E193="",$F193=""),"Faltan datos básicos",IF(AND($I193&lt;&gt;"",$J193&lt;&gt;"",$J193&lt;$I193),"Fechas incoherentes",IF(AND($O193="Autorizado",$AC193=""),"Revisar autorización","Correcta")))))</f>
        <v/>
      </c>
    </row>
    <row r="194">
      <c r="A194" s="13" t="n"/>
      <c r="B194" s="13" t="n"/>
      <c r="C194" s="13" t="n"/>
      <c r="D194" s="13" t="n"/>
      <c r="E194" s="13" t="n"/>
      <c r="F194" s="13" t="n"/>
      <c r="G194" s="13" t="n"/>
      <c r="H194" s="13" t="n"/>
      <c r="I194" s="37" t="n"/>
      <c r="J194" s="37" t="n"/>
      <c r="K194" s="13" t="n"/>
      <c r="L194" s="41" t="n"/>
      <c r="M194" s="41" t="n"/>
      <c r="N194" s="41" t="n"/>
      <c r="O194" s="13" t="n"/>
      <c r="P194" s="13" t="n"/>
      <c r="Q194" s="13" t="n"/>
      <c r="R194" s="13" t="n"/>
      <c r="S194" s="13" t="n"/>
      <c r="T194" s="13" t="n"/>
      <c r="U194" s="13" t="n"/>
      <c r="V194" s="13" t="n"/>
      <c r="W194" s="13" t="n"/>
      <c r="X194" s="13" t="n"/>
      <c r="Y194" s="13" t="n"/>
      <c r="Z194" s="13" t="n"/>
      <c r="AA194" s="24" t="n"/>
      <c r="AB194" s="24" t="n"/>
      <c r="AC194" s="37" t="n"/>
      <c r="AD194" s="25">
        <f>IF($A194="","",IF(COUNT($V194:$Z194)&lt;5,"",ROUND((V194*Resumen!$K$4+W194*Resumen!$K$5+X194*Resumen!$K$3+Y194*Resumen!$K$6+Z194*Resumen!$K$7)*20,0)))</f>
        <v/>
      </c>
      <c r="AE194" s="42">
        <f>IF($A194="","",IF(COUNT($L194:$N194)=0,"",SUM($L194:$N194)))</f>
        <v/>
      </c>
      <c r="AF194" s="25">
        <f>IF($A194="","",IF($AC194="","Sin comprobar",IF($AC194&gt;Resumen!$B$3,"Fecha futura",IF(Resumen!$B$3-$AC194&gt;Resumen!$K$10,"Revisión antigua","Revisada"))))</f>
        <v/>
      </c>
      <c r="AG194" s="21">
        <f>IF($A194="","",IF(COUNTIF($A$5:$A$204,$A194)&gt;1,"Código duplicado",IF(OR($B194="",$C194="",$D194="",$E194="",$F194=""),"Faltan datos básicos",IF(AND($I194&lt;&gt;"",$J194&lt;&gt;"",$J194&lt;$I194),"Fechas incoherentes",IF(AND($O194="Autorizado",$AC194=""),"Revisar autorización","Correcta")))))</f>
        <v/>
      </c>
    </row>
    <row r="195">
      <c r="A195" s="13" t="n"/>
      <c r="B195" s="13" t="n"/>
      <c r="C195" s="13" t="n"/>
      <c r="D195" s="13" t="n"/>
      <c r="E195" s="13" t="n"/>
      <c r="F195" s="13" t="n"/>
      <c r="G195" s="13" t="n"/>
      <c r="H195" s="13" t="n"/>
      <c r="I195" s="37" t="n"/>
      <c r="J195" s="37" t="n"/>
      <c r="K195" s="13" t="n"/>
      <c r="L195" s="41" t="n"/>
      <c r="M195" s="41" t="n"/>
      <c r="N195" s="41" t="n"/>
      <c r="O195" s="13" t="n"/>
      <c r="P195" s="13" t="n"/>
      <c r="Q195" s="13" t="n"/>
      <c r="R195" s="13" t="n"/>
      <c r="S195" s="13" t="n"/>
      <c r="T195" s="13" t="n"/>
      <c r="U195" s="13" t="n"/>
      <c r="V195" s="13" t="n"/>
      <c r="W195" s="13" t="n"/>
      <c r="X195" s="13" t="n"/>
      <c r="Y195" s="13" t="n"/>
      <c r="Z195" s="13" t="n"/>
      <c r="AA195" s="24" t="n"/>
      <c r="AB195" s="24" t="n"/>
      <c r="AC195" s="37" t="n"/>
      <c r="AD195" s="25">
        <f>IF($A195="","",IF(COUNT($V195:$Z195)&lt;5,"",ROUND((V195*Resumen!$K$4+W195*Resumen!$K$5+X195*Resumen!$K$3+Y195*Resumen!$K$6+Z195*Resumen!$K$7)*20,0)))</f>
        <v/>
      </c>
      <c r="AE195" s="42">
        <f>IF($A195="","",IF(COUNT($L195:$N195)=0,"",SUM($L195:$N195)))</f>
        <v/>
      </c>
      <c r="AF195" s="25">
        <f>IF($A195="","",IF($AC195="","Sin comprobar",IF($AC195&gt;Resumen!$B$3,"Fecha futura",IF(Resumen!$B$3-$AC195&gt;Resumen!$K$10,"Revisión antigua","Revisada"))))</f>
        <v/>
      </c>
      <c r="AG195" s="21">
        <f>IF($A195="","",IF(COUNTIF($A$5:$A$204,$A195)&gt;1,"Código duplicado",IF(OR($B195="",$C195="",$D195="",$E195="",$F195=""),"Faltan datos básicos",IF(AND($I195&lt;&gt;"",$J195&lt;&gt;"",$J195&lt;$I195),"Fechas incoherentes",IF(AND($O195="Autorizado",$AC195=""),"Revisar autorización","Correcta")))))</f>
        <v/>
      </c>
    </row>
    <row r="196">
      <c r="A196" s="13" t="n"/>
      <c r="B196" s="13" t="n"/>
      <c r="C196" s="13" t="n"/>
      <c r="D196" s="13" t="n"/>
      <c r="E196" s="13" t="n"/>
      <c r="F196" s="13" t="n"/>
      <c r="G196" s="13" t="n"/>
      <c r="H196" s="13" t="n"/>
      <c r="I196" s="37" t="n"/>
      <c r="J196" s="37" t="n"/>
      <c r="K196" s="13" t="n"/>
      <c r="L196" s="41" t="n"/>
      <c r="M196" s="41" t="n"/>
      <c r="N196" s="41" t="n"/>
      <c r="O196" s="13" t="n"/>
      <c r="P196" s="13" t="n"/>
      <c r="Q196" s="13" t="n"/>
      <c r="R196" s="13" t="n"/>
      <c r="S196" s="13" t="n"/>
      <c r="T196" s="13" t="n"/>
      <c r="U196" s="13" t="n"/>
      <c r="V196" s="13" t="n"/>
      <c r="W196" s="13" t="n"/>
      <c r="X196" s="13" t="n"/>
      <c r="Y196" s="13" t="n"/>
      <c r="Z196" s="13" t="n"/>
      <c r="AA196" s="24" t="n"/>
      <c r="AB196" s="24" t="n"/>
      <c r="AC196" s="37" t="n"/>
      <c r="AD196" s="25">
        <f>IF($A196="","",IF(COUNT($V196:$Z196)&lt;5,"",ROUND((V196*Resumen!$K$4+W196*Resumen!$K$5+X196*Resumen!$K$3+Y196*Resumen!$K$6+Z196*Resumen!$K$7)*20,0)))</f>
        <v/>
      </c>
      <c r="AE196" s="42">
        <f>IF($A196="","",IF(COUNT($L196:$N196)=0,"",SUM($L196:$N196)))</f>
        <v/>
      </c>
      <c r="AF196" s="25">
        <f>IF($A196="","",IF($AC196="","Sin comprobar",IF($AC196&gt;Resumen!$B$3,"Fecha futura",IF(Resumen!$B$3-$AC196&gt;Resumen!$K$10,"Revisión antigua","Revisada"))))</f>
        <v/>
      </c>
      <c r="AG196" s="21">
        <f>IF($A196="","",IF(COUNTIF($A$5:$A$204,$A196)&gt;1,"Código duplicado",IF(OR($B196="",$C196="",$D196="",$E196="",$F196=""),"Faltan datos básicos",IF(AND($I196&lt;&gt;"",$J196&lt;&gt;"",$J196&lt;$I196),"Fechas incoherentes",IF(AND($O196="Autorizado",$AC196=""),"Revisar autorización","Correcta")))))</f>
        <v/>
      </c>
    </row>
    <row r="197">
      <c r="A197" s="13" t="n"/>
      <c r="B197" s="13" t="n"/>
      <c r="C197" s="13" t="n"/>
      <c r="D197" s="13" t="n"/>
      <c r="E197" s="13" t="n"/>
      <c r="F197" s="13" t="n"/>
      <c r="G197" s="13" t="n"/>
      <c r="H197" s="13" t="n"/>
      <c r="I197" s="37" t="n"/>
      <c r="J197" s="37" t="n"/>
      <c r="K197" s="13" t="n"/>
      <c r="L197" s="41" t="n"/>
      <c r="M197" s="41" t="n"/>
      <c r="N197" s="41" t="n"/>
      <c r="O197" s="13" t="n"/>
      <c r="P197" s="13" t="n"/>
      <c r="Q197" s="13" t="n"/>
      <c r="R197" s="13" t="n"/>
      <c r="S197" s="13" t="n"/>
      <c r="T197" s="13" t="n"/>
      <c r="U197" s="13" t="n"/>
      <c r="V197" s="13" t="n"/>
      <c r="W197" s="13" t="n"/>
      <c r="X197" s="13" t="n"/>
      <c r="Y197" s="13" t="n"/>
      <c r="Z197" s="13" t="n"/>
      <c r="AA197" s="24" t="n"/>
      <c r="AB197" s="24" t="n"/>
      <c r="AC197" s="37" t="n"/>
      <c r="AD197" s="25">
        <f>IF($A197="","",IF(COUNT($V197:$Z197)&lt;5,"",ROUND((V197*Resumen!$K$4+W197*Resumen!$K$5+X197*Resumen!$K$3+Y197*Resumen!$K$6+Z197*Resumen!$K$7)*20,0)))</f>
        <v/>
      </c>
      <c r="AE197" s="42">
        <f>IF($A197="","",IF(COUNT($L197:$N197)=0,"",SUM($L197:$N197)))</f>
        <v/>
      </c>
      <c r="AF197" s="25">
        <f>IF($A197="","",IF($AC197="","Sin comprobar",IF($AC197&gt;Resumen!$B$3,"Fecha futura",IF(Resumen!$B$3-$AC197&gt;Resumen!$K$10,"Revisión antigua","Revisada"))))</f>
        <v/>
      </c>
      <c r="AG197" s="21">
        <f>IF($A197="","",IF(COUNTIF($A$5:$A$204,$A197)&gt;1,"Código duplicado",IF(OR($B197="",$C197="",$D197="",$E197="",$F197=""),"Faltan datos básicos",IF(AND($I197&lt;&gt;"",$J197&lt;&gt;"",$J197&lt;$I197),"Fechas incoherentes",IF(AND($O197="Autorizado",$AC197=""),"Revisar autorización","Correcta")))))</f>
        <v/>
      </c>
    </row>
    <row r="198">
      <c r="A198" s="13" t="n"/>
      <c r="B198" s="13" t="n"/>
      <c r="C198" s="13" t="n"/>
      <c r="D198" s="13" t="n"/>
      <c r="E198" s="13" t="n"/>
      <c r="F198" s="13" t="n"/>
      <c r="G198" s="13" t="n"/>
      <c r="H198" s="13" t="n"/>
      <c r="I198" s="37" t="n"/>
      <c r="J198" s="37" t="n"/>
      <c r="K198" s="13" t="n"/>
      <c r="L198" s="41" t="n"/>
      <c r="M198" s="41" t="n"/>
      <c r="N198" s="41" t="n"/>
      <c r="O198" s="13" t="n"/>
      <c r="P198" s="13" t="n"/>
      <c r="Q198" s="13" t="n"/>
      <c r="R198" s="13" t="n"/>
      <c r="S198" s="13" t="n"/>
      <c r="T198" s="13" t="n"/>
      <c r="U198" s="13" t="n"/>
      <c r="V198" s="13" t="n"/>
      <c r="W198" s="13" t="n"/>
      <c r="X198" s="13" t="n"/>
      <c r="Y198" s="13" t="n"/>
      <c r="Z198" s="13" t="n"/>
      <c r="AA198" s="24" t="n"/>
      <c r="AB198" s="24" t="n"/>
      <c r="AC198" s="37" t="n"/>
      <c r="AD198" s="25">
        <f>IF($A198="","",IF(COUNT($V198:$Z198)&lt;5,"",ROUND((V198*Resumen!$K$4+W198*Resumen!$K$5+X198*Resumen!$K$3+Y198*Resumen!$K$6+Z198*Resumen!$K$7)*20,0)))</f>
        <v/>
      </c>
      <c r="AE198" s="42">
        <f>IF($A198="","",IF(COUNT($L198:$N198)=0,"",SUM($L198:$N198)))</f>
        <v/>
      </c>
      <c r="AF198" s="25">
        <f>IF($A198="","",IF($AC198="","Sin comprobar",IF($AC198&gt;Resumen!$B$3,"Fecha futura",IF(Resumen!$B$3-$AC198&gt;Resumen!$K$10,"Revisión antigua","Revisada"))))</f>
        <v/>
      </c>
      <c r="AG198" s="21">
        <f>IF($A198="","",IF(COUNTIF($A$5:$A$204,$A198)&gt;1,"Código duplicado",IF(OR($B198="",$C198="",$D198="",$E198="",$F198=""),"Faltan datos básicos",IF(AND($I198&lt;&gt;"",$J198&lt;&gt;"",$J198&lt;$I198),"Fechas incoherentes",IF(AND($O198="Autorizado",$AC198=""),"Revisar autorización","Correcta")))))</f>
        <v/>
      </c>
    </row>
    <row r="199">
      <c r="A199" s="13" t="n"/>
      <c r="B199" s="13" t="n"/>
      <c r="C199" s="13" t="n"/>
      <c r="D199" s="13" t="n"/>
      <c r="E199" s="13" t="n"/>
      <c r="F199" s="13" t="n"/>
      <c r="G199" s="13" t="n"/>
      <c r="H199" s="13" t="n"/>
      <c r="I199" s="37" t="n"/>
      <c r="J199" s="37" t="n"/>
      <c r="K199" s="13" t="n"/>
      <c r="L199" s="41" t="n"/>
      <c r="M199" s="41" t="n"/>
      <c r="N199" s="41" t="n"/>
      <c r="O199" s="13" t="n"/>
      <c r="P199" s="13" t="n"/>
      <c r="Q199" s="13" t="n"/>
      <c r="R199" s="13" t="n"/>
      <c r="S199" s="13" t="n"/>
      <c r="T199" s="13" t="n"/>
      <c r="U199" s="13" t="n"/>
      <c r="V199" s="13" t="n"/>
      <c r="W199" s="13" t="n"/>
      <c r="X199" s="13" t="n"/>
      <c r="Y199" s="13" t="n"/>
      <c r="Z199" s="13" t="n"/>
      <c r="AA199" s="24" t="n"/>
      <c r="AB199" s="24" t="n"/>
      <c r="AC199" s="37" t="n"/>
      <c r="AD199" s="25">
        <f>IF($A199="","",IF(COUNT($V199:$Z199)&lt;5,"",ROUND((V199*Resumen!$K$4+W199*Resumen!$K$5+X199*Resumen!$K$3+Y199*Resumen!$K$6+Z199*Resumen!$K$7)*20,0)))</f>
        <v/>
      </c>
      <c r="AE199" s="42">
        <f>IF($A199="","",IF(COUNT($L199:$N199)=0,"",SUM($L199:$N199)))</f>
        <v/>
      </c>
      <c r="AF199" s="25">
        <f>IF($A199="","",IF($AC199="","Sin comprobar",IF($AC199&gt;Resumen!$B$3,"Fecha futura",IF(Resumen!$B$3-$AC199&gt;Resumen!$K$10,"Revisión antigua","Revisada"))))</f>
        <v/>
      </c>
      <c r="AG199" s="21">
        <f>IF($A199="","",IF(COUNTIF($A$5:$A$204,$A199)&gt;1,"Código duplicado",IF(OR($B199="",$C199="",$D199="",$E199="",$F199=""),"Faltan datos básicos",IF(AND($I199&lt;&gt;"",$J199&lt;&gt;"",$J199&lt;$I199),"Fechas incoherentes",IF(AND($O199="Autorizado",$AC199=""),"Revisar autorización","Correcta")))))</f>
        <v/>
      </c>
    </row>
    <row r="200">
      <c r="A200" s="13" t="n"/>
      <c r="B200" s="13" t="n"/>
      <c r="C200" s="13" t="n"/>
      <c r="D200" s="13" t="n"/>
      <c r="E200" s="13" t="n"/>
      <c r="F200" s="13" t="n"/>
      <c r="G200" s="13" t="n"/>
      <c r="H200" s="13" t="n"/>
      <c r="I200" s="37" t="n"/>
      <c r="J200" s="37" t="n"/>
      <c r="K200" s="13" t="n"/>
      <c r="L200" s="41" t="n"/>
      <c r="M200" s="41" t="n"/>
      <c r="N200" s="41" t="n"/>
      <c r="O200" s="13" t="n"/>
      <c r="P200" s="13" t="n"/>
      <c r="Q200" s="13" t="n"/>
      <c r="R200" s="13" t="n"/>
      <c r="S200" s="13" t="n"/>
      <c r="T200" s="13" t="n"/>
      <c r="U200" s="13" t="n"/>
      <c r="V200" s="13" t="n"/>
      <c r="W200" s="13" t="n"/>
      <c r="X200" s="13" t="n"/>
      <c r="Y200" s="13" t="n"/>
      <c r="Z200" s="13" t="n"/>
      <c r="AA200" s="24" t="n"/>
      <c r="AB200" s="24" t="n"/>
      <c r="AC200" s="37" t="n"/>
      <c r="AD200" s="25">
        <f>IF($A200="","",IF(COUNT($V200:$Z200)&lt;5,"",ROUND((V200*Resumen!$K$4+W200*Resumen!$K$5+X200*Resumen!$K$3+Y200*Resumen!$K$6+Z200*Resumen!$K$7)*20,0)))</f>
        <v/>
      </c>
      <c r="AE200" s="42">
        <f>IF($A200="","",IF(COUNT($L200:$N200)=0,"",SUM($L200:$N200)))</f>
        <v/>
      </c>
      <c r="AF200" s="25">
        <f>IF($A200="","",IF($AC200="","Sin comprobar",IF($AC200&gt;Resumen!$B$3,"Fecha futura",IF(Resumen!$B$3-$AC200&gt;Resumen!$K$10,"Revisión antigua","Revisada"))))</f>
        <v/>
      </c>
      <c r="AG200" s="21">
        <f>IF($A200="","",IF(COUNTIF($A$5:$A$204,$A200)&gt;1,"Código duplicado",IF(OR($B200="",$C200="",$D200="",$E200="",$F200=""),"Faltan datos básicos",IF(AND($I200&lt;&gt;"",$J200&lt;&gt;"",$J200&lt;$I200),"Fechas incoherentes",IF(AND($O200="Autorizado",$AC200=""),"Revisar autorización","Correcta")))))</f>
        <v/>
      </c>
    </row>
    <row r="201">
      <c r="A201" s="13" t="n"/>
      <c r="B201" s="13" t="n"/>
      <c r="C201" s="13" t="n"/>
      <c r="D201" s="13" t="n"/>
      <c r="E201" s="13" t="n"/>
      <c r="F201" s="13" t="n"/>
      <c r="G201" s="13" t="n"/>
      <c r="H201" s="13" t="n"/>
      <c r="I201" s="37" t="n"/>
      <c r="J201" s="37" t="n"/>
      <c r="K201" s="13" t="n"/>
      <c r="L201" s="41" t="n"/>
      <c r="M201" s="41" t="n"/>
      <c r="N201" s="41" t="n"/>
      <c r="O201" s="13" t="n"/>
      <c r="P201" s="13" t="n"/>
      <c r="Q201" s="13" t="n"/>
      <c r="R201" s="13" t="n"/>
      <c r="S201" s="13" t="n"/>
      <c r="T201" s="13" t="n"/>
      <c r="U201" s="13" t="n"/>
      <c r="V201" s="13" t="n"/>
      <c r="W201" s="13" t="n"/>
      <c r="X201" s="13" t="n"/>
      <c r="Y201" s="13" t="n"/>
      <c r="Z201" s="13" t="n"/>
      <c r="AA201" s="24" t="n"/>
      <c r="AB201" s="24" t="n"/>
      <c r="AC201" s="37" t="n"/>
      <c r="AD201" s="25">
        <f>IF($A201="","",IF(COUNT($V201:$Z201)&lt;5,"",ROUND((V201*Resumen!$K$4+W201*Resumen!$K$5+X201*Resumen!$K$3+Y201*Resumen!$K$6+Z201*Resumen!$K$7)*20,0)))</f>
        <v/>
      </c>
      <c r="AE201" s="42">
        <f>IF($A201="","",IF(COUNT($L201:$N201)=0,"",SUM($L201:$N201)))</f>
        <v/>
      </c>
      <c r="AF201" s="25">
        <f>IF($A201="","",IF($AC201="","Sin comprobar",IF($AC201&gt;Resumen!$B$3,"Fecha futura",IF(Resumen!$B$3-$AC201&gt;Resumen!$K$10,"Revisión antigua","Revisada"))))</f>
        <v/>
      </c>
      <c r="AG201" s="21">
        <f>IF($A201="","",IF(COUNTIF($A$5:$A$204,$A201)&gt;1,"Código duplicado",IF(OR($B201="",$C201="",$D201="",$E201="",$F201=""),"Faltan datos básicos",IF(AND($I201&lt;&gt;"",$J201&lt;&gt;"",$J201&lt;$I201),"Fechas incoherentes",IF(AND($O201="Autorizado",$AC201=""),"Revisar autorización","Correcta")))))</f>
        <v/>
      </c>
    </row>
    <row r="202">
      <c r="A202" s="13" t="n"/>
      <c r="B202" s="13" t="n"/>
      <c r="C202" s="13" t="n"/>
      <c r="D202" s="13" t="n"/>
      <c r="E202" s="13" t="n"/>
      <c r="F202" s="13" t="n"/>
      <c r="G202" s="13" t="n"/>
      <c r="H202" s="13" t="n"/>
      <c r="I202" s="37" t="n"/>
      <c r="J202" s="37" t="n"/>
      <c r="K202" s="13" t="n"/>
      <c r="L202" s="41" t="n"/>
      <c r="M202" s="41" t="n"/>
      <c r="N202" s="41" t="n"/>
      <c r="O202" s="13" t="n"/>
      <c r="P202" s="13" t="n"/>
      <c r="Q202" s="13" t="n"/>
      <c r="R202" s="13" t="n"/>
      <c r="S202" s="13" t="n"/>
      <c r="T202" s="13" t="n"/>
      <c r="U202" s="13" t="n"/>
      <c r="V202" s="13" t="n"/>
      <c r="W202" s="13" t="n"/>
      <c r="X202" s="13" t="n"/>
      <c r="Y202" s="13" t="n"/>
      <c r="Z202" s="13" t="n"/>
      <c r="AA202" s="24" t="n"/>
      <c r="AB202" s="24" t="n"/>
      <c r="AC202" s="37" t="n"/>
      <c r="AD202" s="25">
        <f>IF($A202="","",IF(COUNT($V202:$Z202)&lt;5,"",ROUND((V202*Resumen!$K$4+W202*Resumen!$K$5+X202*Resumen!$K$3+Y202*Resumen!$K$6+Z202*Resumen!$K$7)*20,0)))</f>
        <v/>
      </c>
      <c r="AE202" s="42">
        <f>IF($A202="","",IF(COUNT($L202:$N202)=0,"",SUM($L202:$N202)))</f>
        <v/>
      </c>
      <c r="AF202" s="25">
        <f>IF($A202="","",IF($AC202="","Sin comprobar",IF($AC202&gt;Resumen!$B$3,"Fecha futura",IF(Resumen!$B$3-$AC202&gt;Resumen!$K$10,"Revisión antigua","Revisada"))))</f>
        <v/>
      </c>
      <c r="AG202" s="21">
        <f>IF($A202="","",IF(COUNTIF($A$5:$A$204,$A202)&gt;1,"Código duplicado",IF(OR($B202="",$C202="",$D202="",$E202="",$F202=""),"Faltan datos básicos",IF(AND($I202&lt;&gt;"",$J202&lt;&gt;"",$J202&lt;$I202),"Fechas incoherentes",IF(AND($O202="Autorizado",$AC202=""),"Revisar autorización","Correcta")))))</f>
        <v/>
      </c>
    </row>
    <row r="203">
      <c r="A203" s="13" t="n"/>
      <c r="B203" s="13" t="n"/>
      <c r="C203" s="13" t="n"/>
      <c r="D203" s="13" t="n"/>
      <c r="E203" s="13" t="n"/>
      <c r="F203" s="13" t="n"/>
      <c r="G203" s="13" t="n"/>
      <c r="H203" s="13" t="n"/>
      <c r="I203" s="37" t="n"/>
      <c r="J203" s="37" t="n"/>
      <c r="K203" s="13" t="n"/>
      <c r="L203" s="41" t="n"/>
      <c r="M203" s="41" t="n"/>
      <c r="N203" s="41" t="n"/>
      <c r="O203" s="13" t="n"/>
      <c r="P203" s="13" t="n"/>
      <c r="Q203" s="13" t="n"/>
      <c r="R203" s="13" t="n"/>
      <c r="S203" s="13" t="n"/>
      <c r="T203" s="13" t="n"/>
      <c r="U203" s="13" t="n"/>
      <c r="V203" s="13" t="n"/>
      <c r="W203" s="13" t="n"/>
      <c r="X203" s="13" t="n"/>
      <c r="Y203" s="13" t="n"/>
      <c r="Z203" s="13" t="n"/>
      <c r="AA203" s="24" t="n"/>
      <c r="AB203" s="24" t="n"/>
      <c r="AC203" s="37" t="n"/>
      <c r="AD203" s="25">
        <f>IF($A203="","",IF(COUNT($V203:$Z203)&lt;5,"",ROUND((V203*Resumen!$K$4+W203*Resumen!$K$5+X203*Resumen!$K$3+Y203*Resumen!$K$6+Z203*Resumen!$K$7)*20,0)))</f>
        <v/>
      </c>
      <c r="AE203" s="42">
        <f>IF($A203="","",IF(COUNT($L203:$N203)=0,"",SUM($L203:$N203)))</f>
        <v/>
      </c>
      <c r="AF203" s="25">
        <f>IF($A203="","",IF($AC203="","Sin comprobar",IF($AC203&gt;Resumen!$B$3,"Fecha futura",IF(Resumen!$B$3-$AC203&gt;Resumen!$K$10,"Revisión antigua","Revisada"))))</f>
        <v/>
      </c>
      <c r="AG203" s="21">
        <f>IF($A203="","",IF(COUNTIF($A$5:$A$204,$A203)&gt;1,"Código duplicado",IF(OR($B203="",$C203="",$D203="",$E203="",$F203=""),"Faltan datos básicos",IF(AND($I203&lt;&gt;"",$J203&lt;&gt;"",$J203&lt;$I203),"Fechas incoherentes",IF(AND($O203="Autorizado",$AC203=""),"Revisar autorización","Correcta")))))</f>
        <v/>
      </c>
    </row>
    <row r="204">
      <c r="A204" s="13" t="n"/>
      <c r="B204" s="13" t="n"/>
      <c r="C204" s="13" t="n"/>
      <c r="D204" s="13" t="n"/>
      <c r="E204" s="13" t="n"/>
      <c r="F204" s="13" t="n"/>
      <c r="G204" s="13" t="n"/>
      <c r="H204" s="13" t="n"/>
      <c r="I204" s="37" t="n"/>
      <c r="J204" s="37" t="n"/>
      <c r="K204" s="13" t="n"/>
      <c r="L204" s="41" t="n"/>
      <c r="M204" s="41" t="n"/>
      <c r="N204" s="41" t="n"/>
      <c r="O204" s="13" t="n"/>
      <c r="P204" s="13" t="n"/>
      <c r="Q204" s="13" t="n"/>
      <c r="R204" s="13" t="n"/>
      <c r="S204" s="13" t="n"/>
      <c r="T204" s="13" t="n"/>
      <c r="U204" s="13" t="n"/>
      <c r="V204" s="13" t="n"/>
      <c r="W204" s="13" t="n"/>
      <c r="X204" s="13" t="n"/>
      <c r="Y204" s="13" t="n"/>
      <c r="Z204" s="13" t="n"/>
      <c r="AA204" s="24" t="n"/>
      <c r="AB204" s="24" t="n"/>
      <c r="AC204" s="37" t="n"/>
      <c r="AD204" s="25">
        <f>IF($A204="","",IF(COUNT($V204:$Z204)&lt;5,"",ROUND((V204*Resumen!$K$4+W204*Resumen!$K$5+X204*Resumen!$K$3+Y204*Resumen!$K$6+Z204*Resumen!$K$7)*20,0)))</f>
        <v/>
      </c>
      <c r="AE204" s="42">
        <f>IF($A204="","",IF(COUNT($L204:$N204)=0,"",SUM($L204:$N204)))</f>
        <v/>
      </c>
      <c r="AF204" s="25">
        <f>IF($A204="","",IF($AC204="","Sin comprobar",IF($AC204&gt;Resumen!$B$3,"Fecha futura",IF(Resumen!$B$3-$AC204&gt;Resumen!$K$10,"Revisión antigua","Revisada"))))</f>
        <v/>
      </c>
      <c r="AG204" s="21">
        <f>IF($A204="","",IF(COUNTIF($A$5:$A$204,$A204)&gt;1,"Código duplicado",IF(OR($B204="",$C204="",$D204="",$E204="",$F204=""),"Faltan datos básicos",IF(AND($I204&lt;&gt;"",$J204&lt;&gt;"",$J204&lt;$I204),"Fechas incoherentes",IF(AND($O204="Autorizado",$AC204=""),"Revisar autorización","Correcta")))))</f>
        <v/>
      </c>
    </row>
  </sheetData>
  <autoFilter ref="A4:AG204"/>
  <mergeCells count="1">
    <mergeCell ref="A1:AG1"/>
  </mergeCells>
  <conditionalFormatting sqref="AD5:AD204">
    <cfRule type="cellIs" priority="1" operator="greaterThanOrEqual" dxfId="0">
      <formula>80</formula>
    </cfRule>
    <cfRule type="cellIs" priority="2" operator="between" dxfId="3">
      <formula>60</formula>
      <formula>79</formula>
    </cfRule>
    <cfRule type="expression" priority="3" dxfId="1">
      <formula>AND($AD5&lt;&gt;"",$AD5&lt;60)</formula>
    </cfRule>
  </conditionalFormatting>
  <conditionalFormatting sqref="AF5:AF204">
    <cfRule type="expression" priority="4" dxfId="1">
      <formula>$AF5="Fecha futura"</formula>
    </cfRule>
    <cfRule type="expression" priority="5" dxfId="3">
      <formula>OR($AF5="Sin comprobar",$AF5="Revisión antigua")</formula>
    </cfRule>
    <cfRule type="expression" priority="6" dxfId="0">
      <formula>$AF5="Revisada"</formula>
    </cfRule>
  </conditionalFormatting>
  <conditionalFormatting sqref="AG5:AG204">
    <cfRule type="expression" priority="7" dxfId="0">
      <formula>$AG5="Correcta"</formula>
    </cfRule>
    <cfRule type="expression" priority="8" dxfId="1">
      <formula>AND($AG5&lt;&gt;"",$AG5&lt;&gt;"Correcta")</formula>
    </cfRule>
  </conditionalFormatting>
  <conditionalFormatting sqref="O5:O204">
    <cfRule type="expression" priority="9" dxfId="0">
      <formula>OR($O5="Autorizado",$O5="No necesario")</formula>
    </cfRule>
    <cfRule type="expression" priority="10" dxfId="1">
      <formula>$O5="Denegado"</formula>
    </cfRule>
    <cfRule type="expression" priority="11" dxfId="3">
      <formula>OR($O5="En consulta",$O5="Solicitado")</formula>
    </cfRule>
  </conditionalFormatting>
  <conditionalFormatting sqref="J5:J204">
    <cfRule type="expression" priority="12" dxfId="1">
      <formula>AND($I5&lt;&gt;"",$J5&lt;&gt;"",$J5&lt;$I5)</formula>
    </cfRule>
  </conditionalFormatting>
  <conditionalFormatting sqref="A5:A204">
    <cfRule type="expression" priority="13" dxfId="1">
      <formula>AND($A5&lt;&gt;"",COUNTIF($A$5:$A$204,$A5)&gt;1)</formula>
    </cfRule>
  </conditionalFormatting>
  <dataValidations count="11">
    <dataValidation sqref="C5:C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"Interior,Exterior,Mixto,Plató,Espacio público,Espacio natural"</formula1>
    </dataValidation>
    <dataValidation sqref="F5:F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"Por revisar,Contactada,Visitada,Preseleccionada,Confirmada,Descartada"</formula1>
    </dataValidation>
    <dataValidation sqref="O5:O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"No consultado,En consulta,Solicitado,Autorizado,No necesario,Denegado"</formula1>
    </dataValidation>
    <dataValidation sqref="Q5:Q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"Fácil,Limitado,No disponible,Por confirmar"</formula1>
    </dataValidation>
    <dataValidation sqref="R5:R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"En recinto,Cercano,Limitado,No disponible,Por confirmar"</formula1>
    </dataValidation>
    <dataValidation sqref="S5:S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"Directa,A menos de 50 m,A más de 50 m,No disponible,Por confirmar"</formula1>
    </dataValidation>
    <dataValidation sqref="T5:U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"Sí,No,Limitado,Por confirmar"</formula1>
    </dataValidation>
    <dataValidation sqref="I5:J204 AC5:AC204" showDropDown="0" showInputMessage="1" showErrorMessage="1" allowBlank="0" errorTitle="Dato no válido" error="Introduce un valor que cumpla los criterios indicados." promptTitle="Entrada controlada" prompt="Selecciona o introduce un valor válido." type="date">
      <formula1>DATE(2020,1,1)</formula1>
      <formula2>DATE(2100,12,31)</formula2>
    </dataValidation>
    <dataValidation sqref="L5:N204" showDropDown="0" showInputMessage="1" showErrorMessage="1" allowBlank="0" errorTitle="Dato no válido" error="Introduce un valor que cumpla los criterios indicados." promptTitle="Entrada controlada" prompt="Selecciona o introduce un valor válido." type="decimal">
      <formula1>0</formula1>
      <formula2>1000000</formula2>
    </dataValidation>
    <dataValidation sqref="P5:P204" showDropDown="0" showInputMessage="1" showErrorMessage="1" allowBlank="0" errorTitle="Dato no válido" error="Introduce un valor que cumpla los criterios indicados." promptTitle="Entrada controlada" prompt="Selecciona o introduce un valor válido." type="whole">
      <formula1>0</formula1>
      <formula2>365</formula2>
    </dataValidation>
    <dataValidation sqref="V5:Z204" showDropDown="0" showInputMessage="1" showErrorMessage="1" allowBlank="0" errorTitle="Dato no válido" error="Introduce un valor que cumpla los criterios indicados." promptTitle="Entrada controlada" prompt="Selecciona o introduce un valor válido." type="whole">
      <formula1>1</formula1>
      <formula2>5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204"/>
  <sheetViews>
    <sheetView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4" customWidth="1" min="3" max="3"/>
    <col width="23" customWidth="1" min="4" max="4"/>
    <col width="15" customWidth="1" min="5" max="5"/>
    <col width="17" customWidth="1" min="6" max="6"/>
    <col width="14" customWidth="1" min="7" max="7"/>
    <col width="17" customWidth="1" min="8" max="8"/>
    <col width="18" customWidth="1" min="9" max="9"/>
    <col width="15" customWidth="1" min="10" max="10"/>
    <col width="21" customWidth="1" min="11" max="11"/>
    <col width="27" customWidth="1" min="12" max="12"/>
    <col width="19" customWidth="1" min="13" max="13"/>
    <col width="28" customWidth="1" min="14" max="14"/>
    <col width="20" customWidth="1" min="15" max="15"/>
    <col width="18" customWidth="1" min="16" max="16"/>
    <col width="15" customWidth="1" min="17" max="17"/>
    <col width="15" customWidth="1" min="18" max="18"/>
    <col width="22" customWidth="1" min="19" max="19"/>
    <col width="19" customWidth="1" min="20" max="20"/>
    <col width="21" customWidth="1" min="21" max="21"/>
    <col width="22" customWidth="1" min="22" max="22"/>
    <col width="23" customWidth="1" min="23" max="23"/>
    <col width="34" customWidth="1" min="24" max="24"/>
  </cols>
  <sheetData>
    <row r="1" ht="30" customHeight="1">
      <c r="A1" s="1" t="inlineStr">
        <is>
          <t>Planificación de escenas por localización</t>
        </is>
      </c>
    </row>
    <row r="2" ht="22" customHeight="1">
      <c r="A2" s="3" t="inlineStr">
        <is>
          <t>Asignación, disponibilidad, permisos y coste orientativo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</row>
    <row r="3"/>
    <row r="4" ht="42" customHeight="1">
      <c r="A4" s="22" t="inlineStr">
        <is>
          <t>Código escena</t>
        </is>
      </c>
      <c r="B4" s="22" t="inlineStr">
        <is>
          <t>Proyecto</t>
        </is>
      </c>
      <c r="C4" s="22" t="inlineStr">
        <is>
          <t>Descripción breve</t>
        </is>
      </c>
      <c r="D4" s="22" t="inlineStr">
        <is>
          <t>Tipo de espacio requerido</t>
        </is>
      </c>
      <c r="E4" s="22" t="inlineStr">
        <is>
          <t>Fecha prevista</t>
        </is>
      </c>
      <c r="F4" s="22" t="inlineStr">
        <is>
          <t>Jornadas previstas</t>
        </is>
      </c>
      <c r="G4" s="22" t="inlineStr">
        <is>
          <t>Franja</t>
        </is>
      </c>
      <c r="H4" s="22" t="inlineStr">
        <is>
          <t>Personas previstas</t>
        </is>
      </c>
      <c r="I4" s="22" t="inlineStr">
        <is>
          <t>Vehículos previstos</t>
        </is>
      </c>
      <c r="J4" s="22" t="inlineStr">
        <is>
          <t>Sonido directo</t>
        </is>
      </c>
      <c r="K4" s="22" t="inlineStr">
        <is>
          <t>Electricidad necesaria</t>
        </is>
      </c>
      <c r="L4" s="22" t="inlineStr">
        <is>
          <t>Acceso sin escalones necesario</t>
        </is>
      </c>
      <c r="M4" s="22" t="inlineStr">
        <is>
          <t>Código localización</t>
        </is>
      </c>
      <c r="N4" s="22" t="inlineStr">
        <is>
          <t>Nombre de la localización</t>
        </is>
      </c>
      <c r="O4" s="22" t="inlineStr">
        <is>
          <t>Estado candidatura</t>
        </is>
      </c>
      <c r="P4" s="22" t="inlineStr">
        <is>
          <t>Estado permiso</t>
        </is>
      </c>
      <c r="Q4" s="22" t="inlineStr">
        <is>
          <t>Disponible desde</t>
        </is>
      </c>
      <c r="R4" s="22" t="inlineStr">
        <is>
          <t>Disponible hasta</t>
        </is>
      </c>
      <c r="S4" s="22" t="inlineStr">
        <is>
          <t>Disponibilidad en fecha</t>
        </is>
      </c>
      <c r="T4" s="22" t="inlineStr">
        <is>
          <t>Coste estimado (€)</t>
        </is>
      </c>
      <c r="U4" s="22" t="inlineStr">
        <is>
          <t>Estado planificación</t>
        </is>
      </c>
      <c r="V4" s="22" t="inlineStr">
        <is>
          <t>Responsable interno</t>
        </is>
      </c>
      <c r="W4" s="22" t="inlineStr">
        <is>
          <t>Resultado comprobación</t>
        </is>
      </c>
      <c r="X4" s="22" t="inlineStr">
        <is>
          <t>Observaciones</t>
        </is>
      </c>
    </row>
    <row r="5">
      <c r="A5" s="13" t="inlineStr">
        <is>
          <t>ESC-001</t>
        </is>
      </c>
      <c r="B5" s="13" t="inlineStr">
        <is>
          <t>Proyecto Cometa</t>
        </is>
      </c>
      <c r="C5" s="24" t="inlineStr">
        <is>
          <t>Interior de taller al amanecer</t>
        </is>
      </c>
      <c r="D5" s="13" t="inlineStr">
        <is>
          <t>Interior</t>
        </is>
      </c>
      <c r="E5" s="37" t="n">
        <v>46287</v>
      </c>
      <c r="F5" s="13" t="n">
        <v>1</v>
      </c>
      <c r="G5" s="13" t="inlineStr">
        <is>
          <t>Diurna</t>
        </is>
      </c>
      <c r="H5" s="13" t="n">
        <v>18</v>
      </c>
      <c r="I5" s="13" t="n">
        <v>4</v>
      </c>
      <c r="J5" s="13" t="inlineStr">
        <is>
          <t>Sí</t>
        </is>
      </c>
      <c r="K5" s="13" t="inlineStr">
        <is>
          <t>Sí</t>
        </is>
      </c>
      <c r="L5" s="13" t="inlineStr">
        <is>
          <t>No</t>
        </is>
      </c>
      <c r="M5" s="13" t="inlineStr">
        <is>
          <t>LOC-004</t>
        </is>
      </c>
      <c r="N5" s="25">
        <f>IF($A5="","",IF($M5="","",IFERROR(INDEX(tblLocalizaciones[Nombre de la localización],MATCH($M5,tblLocalizaciones[Código localización],0)),"Código no encontrado")))</f>
        <v/>
      </c>
      <c r="O5" s="25">
        <f>IF(OR($A5="",$M5=""),"",IFERROR(INDEX(tblLocalizaciones[Estado candidatura],MATCH($M5,tblLocalizaciones[Código localización],0)),""))</f>
        <v/>
      </c>
      <c r="P5" s="25">
        <f>IF(OR($A5="",$M5=""),"",IFERROR(INDEX(tblLocalizaciones[Estado permiso],MATCH($M5,tblLocalizaciones[Código localización],0)),""))</f>
        <v/>
      </c>
      <c r="Q5" s="43">
        <f>IF(OR($A5="",$M5=""),"",IFERROR(INDEX(tblLocalizaciones[Disponible desde],MATCH($M5,tblLocalizaciones[Código localización],0)),""))</f>
        <v/>
      </c>
      <c r="R5" s="43">
        <f>IF(OR($A5="",$M5=""),"",IFERROR(INDEX(tblLocalizaciones[Disponible hasta],MATCH($M5,tblLocalizaciones[Código localización],0)),""))</f>
        <v/>
      </c>
      <c r="S5" s="25">
        <f>IF($A5="","",IF($M5="","Sin asignar",IF($E5="","Falta fecha",IF(OR($Q5="",$R5=""),"Por confirmar",IF(AND($E5&gt;=$Q5,$E5&lt;=$R5),"Disponible","No disponible")))))</f>
        <v/>
      </c>
      <c r="T5" s="42">
        <f>IF(OR($A5="",$M5="",$F5=""),"",IFERROR(ROUND($F5*INDEX(tblLocalizaciones[Coste por jornada (€)],MATCH($M5,tblLocalizaciones[Código localización],0))+INDEX(tblLocalizaciones[Coste de permisos (€)],MATCH($M5,tblLocalizaciones[Código localización],0))+INDEX(tblLocalizaciones[Otros costes fijos (€)],MATCH($M5,tblLocalizaciones[Código localización],0)),2),""))</f>
        <v/>
      </c>
      <c r="U5" s="13" t="inlineStr">
        <is>
          <t>Confirmada</t>
        </is>
      </c>
      <c r="V5" s="13" t="inlineStr">
        <is>
          <t>Ana Prisma</t>
        </is>
      </c>
      <c r="W5" s="25">
        <f>IF($A5="","",IF(COUNTIF($A$5:$A$204,$A5)&gt;1,"REVISAR",IF($M5="","REVISAR",IF($N5="Código no encontrado","CONFLICTO",IF($S5="No disponible","CONFLICTO",IF($O5="Descartada","CONFLICTO",IF(OR($E5="",$F5="",$U5=""),"REVISAR",IF(OR($P5="Denegado",$P5="No consultado"),"REVISAR","CORRECTO")))))))</f>
        <v/>
      </c>
      <c r="X5" s="24" t="inlineStr">
        <is>
          <t>Acceso principal coordinado</t>
        </is>
      </c>
    </row>
    <row r="6">
      <c r="A6" s="13" t="inlineStr">
        <is>
          <t>ESC-002</t>
        </is>
      </c>
      <c r="B6" s="13" t="inlineStr">
        <is>
          <t>Proyecto Cometa</t>
        </is>
      </c>
      <c r="C6" s="24" t="inlineStr">
        <is>
          <t>Encuentro en jardín</t>
        </is>
      </c>
      <c r="D6" s="13" t="inlineStr">
        <is>
          <t>Exterior</t>
        </is>
      </c>
      <c r="E6" s="37" t="n">
        <v>46301</v>
      </c>
      <c r="F6" s="13" t="n">
        <v>1</v>
      </c>
      <c r="G6" s="13" t="inlineStr">
        <is>
          <t>Diurna</t>
        </is>
      </c>
      <c r="H6" s="13" t="n">
        <v>24</v>
      </c>
      <c r="I6" s="13" t="n">
        <v>5</v>
      </c>
      <c r="J6" s="13" t="inlineStr">
        <is>
          <t>Sí</t>
        </is>
      </c>
      <c r="K6" s="13" t="inlineStr">
        <is>
          <t>No</t>
        </is>
      </c>
      <c r="L6" s="13" t="inlineStr">
        <is>
          <t>No</t>
        </is>
      </c>
      <c r="M6" s="13" t="inlineStr">
        <is>
          <t>LOC-002</t>
        </is>
      </c>
      <c r="N6" s="25">
        <f>IF($A6="","",IF($M6="","",IFERROR(INDEX(tblLocalizaciones[Nombre de la localización],MATCH($M6,tblLocalizaciones[Código localización],0)),"Código no encontrado")))</f>
        <v/>
      </c>
      <c r="O6" s="25">
        <f>IF(OR($A6="",$M6=""),"",IFERROR(INDEX(tblLocalizaciones[Estado candidatura],MATCH($M6,tblLocalizaciones[Código localización],0)),""))</f>
        <v/>
      </c>
      <c r="P6" s="25">
        <f>IF(OR($A6="",$M6=""),"",IFERROR(INDEX(tblLocalizaciones[Estado permiso],MATCH($M6,tblLocalizaciones[Código localización],0)),""))</f>
        <v/>
      </c>
      <c r="Q6" s="43">
        <f>IF(OR($A6="",$M6=""),"",IFERROR(INDEX(tblLocalizaciones[Disponible desde],MATCH($M6,tblLocalizaciones[Código localización],0)),""))</f>
        <v/>
      </c>
      <c r="R6" s="43">
        <f>IF(OR($A6="",$M6=""),"",IFERROR(INDEX(tblLocalizaciones[Disponible hasta],MATCH($M6,tblLocalizaciones[Código localización],0)),""))</f>
        <v/>
      </c>
      <c r="S6" s="25">
        <f>IF($A6="","",IF($M6="","Sin asignar",IF($E6="","Falta fecha",IF(OR($Q6="",$R6=""),"Por confirmar",IF(AND($E6&gt;=$Q6,$E6&lt;=$R6),"Disponible","No disponible")))))</f>
        <v/>
      </c>
      <c r="T6" s="42">
        <f>IF(OR($A6="",$M6="",$F6=""),"",IFERROR(ROUND($F6*INDEX(tblLocalizaciones[Coste por jornada (€)],MATCH($M6,tblLocalizaciones[Código localización],0))+INDEX(tblLocalizaciones[Coste de permisos (€)],MATCH($M6,tblLocalizaciones[Código localización],0))+INDEX(tblLocalizaciones[Otros costes fijos (€)],MATCH($M6,tblLocalizaciones[Código localización],0)),2),""))</f>
        <v/>
      </c>
      <c r="U6" s="13" t="inlineStr">
        <is>
          <t>Preseleccionada</t>
        </is>
      </c>
      <c r="V6" s="13" t="inlineStr">
        <is>
          <t>Leo Bruma</t>
        </is>
      </c>
      <c r="W6" s="25">
        <f>IF($A6="","",IF(COUNTIF($A$5:$A$204,$A6)&gt;1,"REVISAR",IF($M6="","REVISAR",IF($N6="Código no encontrado","CONFLICTO",IF($S6="No disponible","CONFLICTO",IF($O6="Descartada","CONFLICTO",IF(OR($E6="",$F6="",$U6=""),"REVISAR",IF(OR($P6="Denegado",$P6="No consultado"),"REVISAR","CORRECTO")))))))</f>
        <v/>
      </c>
      <c r="X6" s="24" t="inlineStr">
        <is>
          <t>Pendiente respuesta del permiso</t>
        </is>
      </c>
    </row>
    <row r="7">
      <c r="A7" s="13" t="inlineStr">
        <is>
          <t>ESC-003</t>
        </is>
      </c>
      <c r="B7" s="13" t="inlineStr">
        <is>
          <t>Proyecto Cometa</t>
        </is>
      </c>
      <c r="C7" s="24" t="inlineStr">
        <is>
          <t>Recepción de hotel</t>
        </is>
      </c>
      <c r="D7" s="13" t="inlineStr">
        <is>
          <t>Interior</t>
        </is>
      </c>
      <c r="E7" s="37" t="n">
        <v>46309</v>
      </c>
      <c r="F7" s="13" t="n">
        <v>0.5</v>
      </c>
      <c r="G7" s="13" t="inlineStr">
        <is>
          <t>Nocturna</t>
        </is>
      </c>
      <c r="H7" s="13" t="n">
        <v>14</v>
      </c>
      <c r="I7" s="13" t="n">
        <v>3</v>
      </c>
      <c r="J7" s="13" t="inlineStr">
        <is>
          <t>Sí</t>
        </is>
      </c>
      <c r="K7" s="13" t="inlineStr">
        <is>
          <t>Sí</t>
        </is>
      </c>
      <c r="L7" s="13" t="inlineStr">
        <is>
          <t>Sí</t>
        </is>
      </c>
      <c r="M7" s="13" t="inlineStr">
        <is>
          <t>LOC-003</t>
        </is>
      </c>
      <c r="N7" s="25">
        <f>IF($A7="","",IF($M7="","",IFERROR(INDEX(tblLocalizaciones[Nombre de la localización],MATCH($M7,tblLocalizaciones[Código localización],0)),"Código no encontrado")))</f>
        <v/>
      </c>
      <c r="O7" s="25">
        <f>IF(OR($A7="",$M7=""),"",IFERROR(INDEX(tblLocalizaciones[Estado candidatura],MATCH($M7,tblLocalizaciones[Código localización],0)),""))</f>
        <v/>
      </c>
      <c r="P7" s="25">
        <f>IF(OR($A7="",$M7=""),"",IFERROR(INDEX(tblLocalizaciones[Estado permiso],MATCH($M7,tblLocalizaciones[Código localización],0)),""))</f>
        <v/>
      </c>
      <c r="Q7" s="43">
        <f>IF(OR($A7="",$M7=""),"",IFERROR(INDEX(tblLocalizaciones[Disponible desde],MATCH($M7,tblLocalizaciones[Código localización],0)),""))</f>
        <v/>
      </c>
      <c r="R7" s="43">
        <f>IF(OR($A7="",$M7=""),"",IFERROR(INDEX(tblLocalizaciones[Disponible hasta],MATCH($M7,tblLocalizaciones[Código localización],0)),""))</f>
        <v/>
      </c>
      <c r="S7" s="25">
        <f>IF($A7="","",IF($M7="","Sin asignar",IF($E7="","Falta fecha",IF(OR($Q7="",$R7=""),"Por confirmar",IF(AND($E7&gt;=$Q7,$E7&lt;=$R7),"Disponible","No disponible")))))</f>
        <v/>
      </c>
      <c r="T7" s="42">
        <f>IF(OR($A7="",$M7="",$F7=""),"",IFERROR(ROUND($F7*INDEX(tblLocalizaciones[Coste por jornada (€)],MATCH($M7,tblLocalizaciones[Código localización],0))+INDEX(tblLocalizaciones[Coste de permisos (€)],MATCH($M7,tblLocalizaciones[Código localización],0))+INDEX(tblLocalizaciones[Otros costes fijos (€)],MATCH($M7,tblLocalizaciones[Código localización],0)),2),""))</f>
        <v/>
      </c>
      <c r="U7" s="13" t="inlineStr">
        <is>
          <t>Propuesta</t>
        </is>
      </c>
      <c r="V7" s="13" t="inlineStr">
        <is>
          <t>Marta Cobalto</t>
        </is>
      </c>
      <c r="W7" s="25">
        <f>IF($A7="","",IF(COUNTIF($A$5:$A$204,$A7)&gt;1,"REVISAR",IF($M7="","REVISAR",IF($N7="Código no encontrado","CONFLICTO",IF($S7="No disponible","CONFLICTO",IF($O7="Descartada","CONFLICTO",IF(OR($E7="",$F7="",$U7=""),"REVISAR",IF(OR($P7="Denegado",$P7="No consultado"),"REVISAR","CORRECTO")))))))</f>
        <v/>
      </c>
      <c r="X7" s="24" t="inlineStr">
        <is>
          <t>Confirmar ocupación de zonas comunes</t>
        </is>
      </c>
    </row>
    <row r="8">
      <c r="A8" s="13" t="inlineStr">
        <is>
          <t>ESC-004</t>
        </is>
      </c>
      <c r="B8" s="13" t="inlineStr">
        <is>
          <t>Proyecto Cometa</t>
        </is>
      </c>
      <c r="C8" s="24" t="inlineStr">
        <is>
          <t>Conversación en cafetería</t>
        </is>
      </c>
      <c r="D8" s="13" t="inlineStr">
        <is>
          <t>Interior</t>
        </is>
      </c>
      <c r="E8" s="37" t="n">
        <v>46307</v>
      </c>
      <c r="F8" s="13" t="n">
        <v>1</v>
      </c>
      <c r="G8" s="13" t="inlineStr">
        <is>
          <t>Diurna</t>
        </is>
      </c>
      <c r="H8" s="13" t="n">
        <v>12</v>
      </c>
      <c r="I8" s="13" t="n">
        <v>2</v>
      </c>
      <c r="J8" s="13" t="inlineStr">
        <is>
          <t>Sí</t>
        </is>
      </c>
      <c r="K8" s="13" t="inlineStr">
        <is>
          <t>Sí</t>
        </is>
      </c>
      <c r="L8" s="13" t="inlineStr">
        <is>
          <t>No</t>
        </is>
      </c>
      <c r="M8" s="13" t="inlineStr">
        <is>
          <t>LOC-006</t>
        </is>
      </c>
      <c r="N8" s="25">
        <f>IF($A8="","",IF($M8="","",IFERROR(INDEX(tblLocalizaciones[Nombre de la localización],MATCH($M8,tblLocalizaciones[Código localización],0)),"Código no encontrado")))</f>
        <v/>
      </c>
      <c r="O8" s="25">
        <f>IF(OR($A8="",$M8=""),"",IFERROR(INDEX(tblLocalizaciones[Estado candidatura],MATCH($M8,tblLocalizaciones[Código localización],0)),""))</f>
        <v/>
      </c>
      <c r="P8" s="25">
        <f>IF(OR($A8="",$M8=""),"",IFERROR(INDEX(tblLocalizaciones[Estado permiso],MATCH($M8,tblLocalizaciones[Código localización],0)),""))</f>
        <v/>
      </c>
      <c r="Q8" s="43">
        <f>IF(OR($A8="",$M8=""),"",IFERROR(INDEX(tblLocalizaciones[Disponible desde],MATCH($M8,tblLocalizaciones[Código localización],0)),""))</f>
        <v/>
      </c>
      <c r="R8" s="43">
        <f>IF(OR($A8="",$M8=""),"",IFERROR(INDEX(tblLocalizaciones[Disponible hasta],MATCH($M8,tblLocalizaciones[Código localización],0)),""))</f>
        <v/>
      </c>
      <c r="S8" s="25">
        <f>IF($A8="","",IF($M8="","Sin asignar",IF($E8="","Falta fecha",IF(OR($Q8="",$R8=""),"Por confirmar",IF(AND($E8&gt;=$Q8,$E8&lt;=$R8),"Disponible","No disponible")))))</f>
        <v/>
      </c>
      <c r="T8" s="42">
        <f>IF(OR($A8="",$M8="",$F8=""),"",IFERROR(ROUND($F8*INDEX(tblLocalizaciones[Coste por jornada (€)],MATCH($M8,tblLocalizaciones[Código localización],0))+INDEX(tblLocalizaciones[Coste de permisos (€)],MATCH($M8,tblLocalizaciones[Código localización],0))+INDEX(tblLocalizaciones[Otros costes fijos (€)],MATCH($M8,tblLocalizaciones[Código localización],0)),2),""))</f>
        <v/>
      </c>
      <c r="U8" s="13" t="inlineStr">
        <is>
          <t>Preseleccionada</t>
        </is>
      </c>
      <c r="V8" s="13" t="inlineStr">
        <is>
          <t>Ana Prisma</t>
        </is>
      </c>
      <c r="W8" s="25">
        <f>IF($A8="","",IF(COUNTIF($A$5:$A$204,$A8)&gt;1,"REVISAR",IF($M8="","REVISAR",IF($N8="Código no encontrado","CONFLICTO",IF($S8="No disponible","CONFLICTO",IF($O8="Descartada","CONFLICTO",IF(OR($E8="",$F8="",$U8=""),"REVISAR",IF(OR($P8="Denegado",$P8="No consultado"),"REVISAR","CORRECTO")))))))</f>
        <v/>
      </c>
      <c r="X8" s="24" t="inlineStr">
        <is>
          <t>Planificar entrada lateral</t>
        </is>
      </c>
    </row>
    <row r="9">
      <c r="A9" s="13" t="inlineStr">
        <is>
          <t>ESC-005</t>
        </is>
      </c>
      <c r="B9" s="13" t="inlineStr">
        <is>
          <t>Proyecto Brújula</t>
        </is>
      </c>
      <c r="C9" s="24" t="inlineStr">
        <is>
          <t>Persecución en nave</t>
        </is>
      </c>
      <c r="D9" s="13" t="inlineStr">
        <is>
          <t>Interior</t>
        </is>
      </c>
      <c r="E9" s="37" t="n">
        <v>46329</v>
      </c>
      <c r="F9" s="13" t="n">
        <v>2</v>
      </c>
      <c r="G9" s="13" t="inlineStr">
        <is>
          <t>Mixta</t>
        </is>
      </c>
      <c r="H9" s="13" t="n">
        <v>36</v>
      </c>
      <c r="I9" s="13" t="n">
        <v>8</v>
      </c>
      <c r="J9" s="13" t="inlineStr">
        <is>
          <t>No</t>
        </is>
      </c>
      <c r="K9" s="13" t="inlineStr">
        <is>
          <t>Sí</t>
        </is>
      </c>
      <c r="L9" s="13" t="inlineStr">
        <is>
          <t>No</t>
        </is>
      </c>
      <c r="M9" s="13" t="inlineStr">
        <is>
          <t>LOC-001</t>
        </is>
      </c>
      <c r="N9" s="25">
        <f>IF($A9="","",IF($M9="","",IFERROR(INDEX(tblLocalizaciones[Nombre de la localización],MATCH($M9,tblLocalizaciones[Código localización],0)),"Código no encontrado")))</f>
        <v/>
      </c>
      <c r="O9" s="25">
        <f>IF(OR($A9="",$M9=""),"",IFERROR(INDEX(tblLocalizaciones[Estado candidatura],MATCH($M9,tblLocalizaciones[Código localización],0)),""))</f>
        <v/>
      </c>
      <c r="P9" s="25">
        <f>IF(OR($A9="",$M9=""),"",IFERROR(INDEX(tblLocalizaciones[Estado permiso],MATCH($M9,tblLocalizaciones[Código localización],0)),""))</f>
        <v/>
      </c>
      <c r="Q9" s="43">
        <f>IF(OR($A9="",$M9=""),"",IFERROR(INDEX(tblLocalizaciones[Disponible desde],MATCH($M9,tblLocalizaciones[Código localización],0)),""))</f>
        <v/>
      </c>
      <c r="R9" s="43">
        <f>IF(OR($A9="",$M9=""),"",IFERROR(INDEX(tblLocalizaciones[Disponible hasta],MATCH($M9,tblLocalizaciones[Código localización],0)),""))</f>
        <v/>
      </c>
      <c r="S9" s="25">
        <f>IF($A9="","",IF($M9="","Sin asignar",IF($E9="","Falta fecha",IF(OR($Q9="",$R9=""),"Por confirmar",IF(AND($E9&gt;=$Q9,$E9&lt;=$R9),"Disponible","No disponible")))))</f>
        <v/>
      </c>
      <c r="T9" s="42">
        <f>IF(OR($A9="",$M9="",$F9=""),"",IFERROR(ROUND($F9*INDEX(tblLocalizaciones[Coste por jornada (€)],MATCH($M9,tblLocalizaciones[Código localización],0))+INDEX(tblLocalizaciones[Coste de permisos (€)],MATCH($M9,tblLocalizaciones[Código localización],0))+INDEX(tblLocalizaciones[Otros costes fijos (€)],MATCH($M9,tblLocalizaciones[Código localización],0)),2),""))</f>
        <v/>
      </c>
      <c r="U9" s="13" t="inlineStr">
        <is>
          <t>Propuesta</t>
        </is>
      </c>
      <c r="V9" s="13" t="inlineStr">
        <is>
          <t>Leo Bruma</t>
        </is>
      </c>
      <c r="W9" s="25">
        <f>IF($A9="","",IF(COUNTIF($A$5:$A$204,$A9)&gt;1,"REVISAR",IF($M9="","REVISAR",IF($N9="Código no encontrado","CONFLICTO",IF($S9="No disponible","CONFLICTO",IF($O9="Descartada","CONFLICTO",IF(OR($E9="",$F9="",$U9=""),"REVISAR",IF(OR($P9="Denegado",$P9="No consultado"),"REVISAR","CORRECTO")))))))</f>
        <v/>
      </c>
      <c r="X9" s="24" t="inlineStr">
        <is>
          <t>Revisar circulación de vehículos</t>
        </is>
      </c>
    </row>
    <row r="10">
      <c r="A10" s="13" t="inlineStr">
        <is>
          <t>ESC-006</t>
        </is>
      </c>
      <c r="B10" s="13" t="inlineStr">
        <is>
          <t>Proyecto Brújula</t>
        </is>
      </c>
      <c r="C10" s="24" t="inlineStr">
        <is>
          <t>Plano general desde azotea</t>
        </is>
      </c>
      <c r="D10" s="13" t="inlineStr">
        <is>
          <t>Exterior</t>
        </is>
      </c>
      <c r="E10" s="37" t="n">
        <v>46303</v>
      </c>
      <c r="F10" s="13" t="n">
        <v>0.5</v>
      </c>
      <c r="G10" s="13" t="inlineStr">
        <is>
          <t>Nocturna</t>
        </is>
      </c>
      <c r="H10" s="13" t="n">
        <v>10</v>
      </c>
      <c r="I10" s="13" t="n">
        <v>2</v>
      </c>
      <c r="J10" s="13" t="inlineStr">
        <is>
          <t>Sí</t>
        </is>
      </c>
      <c r="K10" s="13" t="inlineStr">
        <is>
          <t>No</t>
        </is>
      </c>
      <c r="L10" s="13" t="inlineStr">
        <is>
          <t>No</t>
        </is>
      </c>
      <c r="M10" s="13" t="inlineStr">
        <is>
          <t>LOC-007</t>
        </is>
      </c>
      <c r="N10" s="25">
        <f>IF($A10="","",IF($M10="","",IFERROR(INDEX(tblLocalizaciones[Nombre de la localización],MATCH($M10,tblLocalizaciones[Código localización],0)),"Código no encontrado")))</f>
        <v/>
      </c>
      <c r="O10" s="25">
        <f>IF(OR($A10="",$M10=""),"",IFERROR(INDEX(tblLocalizaciones[Estado candidatura],MATCH($M10,tblLocalizaciones[Código localización],0)),""))</f>
        <v/>
      </c>
      <c r="P10" s="25">
        <f>IF(OR($A10="",$M10=""),"",IFERROR(INDEX(tblLocalizaciones[Estado permiso],MATCH($M10,tblLocalizaciones[Código localización],0)),""))</f>
        <v/>
      </c>
      <c r="Q10" s="43">
        <f>IF(OR($A10="",$M10=""),"",IFERROR(INDEX(tblLocalizaciones[Disponible desde],MATCH($M10,tblLocalizaciones[Código localización],0)),""))</f>
        <v/>
      </c>
      <c r="R10" s="43">
        <f>IF(OR($A10="",$M10=""),"",IFERROR(INDEX(tblLocalizaciones[Disponible hasta],MATCH($M10,tblLocalizaciones[Código localización],0)),""))</f>
        <v/>
      </c>
      <c r="S10" s="25">
        <f>IF($A10="","",IF($M10="","Sin asignar",IF($E10="","Falta fecha",IF(OR($Q10="",$R10=""),"Por confirmar",IF(AND($E10&gt;=$Q10,$E10&lt;=$R10),"Disponible","No disponible")))))</f>
        <v/>
      </c>
      <c r="T10" s="42">
        <f>IF(OR($A10="",$M10="",$F10=""),"",IFERROR(ROUND($F10*INDEX(tblLocalizaciones[Coste por jornada (€)],MATCH($M10,tblLocalizaciones[Código localización],0))+INDEX(tblLocalizaciones[Coste de permisos (€)],MATCH($M10,tblLocalizaciones[Código localización],0))+INDEX(tblLocalizaciones[Otros costes fijos (€)],MATCH($M10,tblLocalizaciones[Código localización],0)),2),""))</f>
        <v/>
      </c>
      <c r="U10" s="13" t="inlineStr">
        <is>
          <t>Propuesta</t>
        </is>
      </c>
      <c r="V10" s="13" t="inlineStr">
        <is>
          <t>Marta Cobalto</t>
        </is>
      </c>
      <c r="W10" s="25">
        <f>IF($A10="","",IF(COUNTIF($A$5:$A$204,$A10)&gt;1,"REVISAR",IF($M10="","REVISAR",IF($N10="Código no encontrado","CONFLICTO",IF($S10="No disponible","CONFLICTO",IF($O10="Descartada","CONFLICTO",IF(OR($E10="",$F10="",$U10=""),"REVISAR",IF(OR($P10="Denegado",$P10="No consultado"),"REVISAR","CORRECTO")))))))</f>
        <v/>
      </c>
      <c r="X10" s="24" t="inlineStr">
        <is>
          <t>Vigilar previsión de viento</t>
        </is>
      </c>
    </row>
    <row r="11">
      <c r="A11" s="13" t="inlineStr">
        <is>
          <t>ESC-007</t>
        </is>
      </c>
      <c r="B11" s="13" t="inlineStr">
        <is>
          <t>Proyecto Brújula</t>
        </is>
      </c>
      <c r="C11" s="24" t="inlineStr">
        <is>
          <t>Comida familiar en patio</t>
        </is>
      </c>
      <c r="D11" s="13" t="inlineStr">
        <is>
          <t>Mixto</t>
        </is>
      </c>
      <c r="E11" s="37" t="n">
        <v>46315</v>
      </c>
      <c r="F11" s="13" t="n">
        <v>1</v>
      </c>
      <c r="G11" s="13" t="inlineStr">
        <is>
          <t>Diurna</t>
        </is>
      </c>
      <c r="H11" s="13" t="n">
        <v>20</v>
      </c>
      <c r="I11" s="13" t="n">
        <v>4</v>
      </c>
      <c r="J11" s="13" t="inlineStr">
        <is>
          <t>Sí</t>
        </is>
      </c>
      <c r="K11" s="13" t="inlineStr">
        <is>
          <t>Sí</t>
        </is>
      </c>
      <c r="L11" s="13" t="inlineStr">
        <is>
          <t>Sí</t>
        </is>
      </c>
      <c r="M11" s="13" t="inlineStr">
        <is>
          <t>LOC-008</t>
        </is>
      </c>
      <c r="N11" s="25">
        <f>IF($A11="","",IF($M11="","",IFERROR(INDEX(tblLocalizaciones[Nombre de la localización],MATCH($M11,tblLocalizaciones[Código localización],0)),"Código no encontrado")))</f>
        <v/>
      </c>
      <c r="O11" s="25">
        <f>IF(OR($A11="",$M11=""),"",IFERROR(INDEX(tblLocalizaciones[Estado candidatura],MATCH($M11,tblLocalizaciones[Código localización],0)),""))</f>
        <v/>
      </c>
      <c r="P11" s="25">
        <f>IF(OR($A11="",$M11=""),"",IFERROR(INDEX(tblLocalizaciones[Estado permiso],MATCH($M11,tblLocalizaciones[Código localización],0)),""))</f>
        <v/>
      </c>
      <c r="Q11" s="43">
        <f>IF(OR($A11="",$M11=""),"",IFERROR(INDEX(tblLocalizaciones[Disponible desde],MATCH($M11,tblLocalizaciones[Código localización],0)),""))</f>
        <v/>
      </c>
      <c r="R11" s="43">
        <f>IF(OR($A11="",$M11=""),"",IFERROR(INDEX(tblLocalizaciones[Disponible hasta],MATCH($M11,tblLocalizaciones[Código localización],0)),""))</f>
        <v/>
      </c>
      <c r="S11" s="25">
        <f>IF($A11="","",IF($M11="","Sin asignar",IF($E11="","Falta fecha",IF(OR($Q11="",$R11=""),"Por confirmar",IF(AND($E11&gt;=$Q11,$E11&lt;=$R11),"Disponible","No disponible")))))</f>
        <v/>
      </c>
      <c r="T11" s="42">
        <f>IF(OR($A11="",$M11="",$F11=""),"",IFERROR(ROUND($F11*INDEX(tblLocalizaciones[Coste por jornada (€)],MATCH($M11,tblLocalizaciones[Código localización],0))+INDEX(tblLocalizaciones[Coste de permisos (€)],MATCH($M11,tblLocalizaciones[Código localización],0))+INDEX(tblLocalizaciones[Otros costes fijos (€)],MATCH($M11,tblLocalizaciones[Código localización],0)),2),""))</f>
        <v/>
      </c>
      <c r="U11" s="13" t="inlineStr">
        <is>
          <t>Preseleccionada</t>
        </is>
      </c>
      <c r="V11" s="13" t="inlineStr">
        <is>
          <t>Ana Prisma</t>
        </is>
      </c>
      <c r="W11" s="25">
        <f>IF($A11="","",IF(COUNTIF($A$5:$A$204,$A11)&gt;1,"REVISAR",IF($M11="","REVISAR",IF($N11="Código no encontrado","CONFLICTO",IF($S11="No disponible","CONFLICTO",IF($O11="Descartada","CONFLICTO",IF(OR($E11="",$F11="",$U11=""),"REVISAR",IF(OR($P11="Denegado",$P11="No consultado"),"REVISAR","CORRECTO")))))))</f>
        <v/>
      </c>
      <c r="X11" s="24" t="inlineStr">
        <is>
          <t>Prever rampa portátil</t>
        </is>
      </c>
    </row>
    <row r="12">
      <c r="A12" s="13" t="inlineStr">
        <is>
          <t>ESC-008</t>
        </is>
      </c>
      <c r="B12" s="13" t="inlineStr">
        <is>
          <t>Proyecto Naranja</t>
        </is>
      </c>
      <c r="C12" s="24" t="inlineStr">
        <is>
          <t>Partido ficticio</t>
        </is>
      </c>
      <c r="D12" s="13" t="inlineStr">
        <is>
          <t>Interior</t>
        </is>
      </c>
      <c r="E12" s="37" t="n">
        <v>46311</v>
      </c>
      <c r="F12" s="13" t="n">
        <v>1</v>
      </c>
      <c r="G12" s="13" t="inlineStr">
        <is>
          <t>Diurna</t>
        </is>
      </c>
      <c r="H12" s="13" t="n">
        <v>45</v>
      </c>
      <c r="I12" s="13" t="n">
        <v>6</v>
      </c>
      <c r="J12" s="13" t="inlineStr">
        <is>
          <t>Sí</t>
        </is>
      </c>
      <c r="K12" s="13" t="inlineStr">
        <is>
          <t>Sí</t>
        </is>
      </c>
      <c r="L12" s="13" t="inlineStr">
        <is>
          <t>Sí</t>
        </is>
      </c>
      <c r="M12" s="13" t="inlineStr">
        <is>
          <t>LOC-009</t>
        </is>
      </c>
      <c r="N12" s="25">
        <f>IF($A12="","",IF($M12="","",IFERROR(INDEX(tblLocalizaciones[Nombre de la localización],MATCH($M12,tblLocalizaciones[Código localización],0)),"Código no encontrado")))</f>
        <v/>
      </c>
      <c r="O12" s="25">
        <f>IF(OR($A12="",$M12=""),"",IFERROR(INDEX(tblLocalizaciones[Estado candidatura],MATCH($M12,tblLocalizaciones[Código localización],0)),""))</f>
        <v/>
      </c>
      <c r="P12" s="25">
        <f>IF(OR($A12="",$M12=""),"",IFERROR(INDEX(tblLocalizaciones[Estado permiso],MATCH($M12,tblLocalizaciones[Código localización],0)),""))</f>
        <v/>
      </c>
      <c r="Q12" s="43">
        <f>IF(OR($A12="",$M12=""),"",IFERROR(INDEX(tblLocalizaciones[Disponible desde],MATCH($M12,tblLocalizaciones[Código localización],0)),""))</f>
        <v/>
      </c>
      <c r="R12" s="43">
        <f>IF(OR($A12="",$M12=""),"",IFERROR(INDEX(tblLocalizaciones[Disponible hasta],MATCH($M12,tblLocalizaciones[Código localización],0)),""))</f>
        <v/>
      </c>
      <c r="S12" s="25">
        <f>IF($A12="","",IF($M12="","Sin asignar",IF($E12="","Falta fecha",IF(OR($Q12="",$R12=""),"Por confirmar",IF(AND($E12&gt;=$Q12,$E12&lt;=$R12),"Disponible","No disponible")))))</f>
        <v/>
      </c>
      <c r="T12" s="42">
        <f>IF(OR($A12="",$M12="",$F12=""),"",IFERROR(ROUND($F12*INDEX(tblLocalizaciones[Coste por jornada (€)],MATCH($M12,tblLocalizaciones[Código localización],0))+INDEX(tblLocalizaciones[Coste de permisos (€)],MATCH($M12,tblLocalizaciones[Código localización],0))+INDEX(tblLocalizaciones[Otros costes fijos (€)],MATCH($M12,tblLocalizaciones[Código localización],0)),2),""))</f>
        <v/>
      </c>
      <c r="U12" s="13" t="inlineStr">
        <is>
          <t>Propuesta</t>
        </is>
      </c>
      <c r="V12" s="13" t="inlineStr">
        <is>
          <t>Leo Bruma</t>
        </is>
      </c>
      <c r="W12" s="25">
        <f>IF($A12="","",IF(COUNTIF($A$5:$A$204,$A12)&gt;1,"REVISAR",IF($M12="","REVISAR",IF($N12="Código no encontrado","CONFLICTO",IF($S12="No disponible","CONFLICTO",IF($O12="Descartada","CONFLICTO",IF(OR($E12="",$F12="",$U12=""),"REVISAR",IF(OR($P12="Denegado",$P12="No consultado"),"REVISAR","CORRECTO")))))))</f>
        <v/>
      </c>
      <c r="X12" s="24" t="inlineStr">
        <is>
          <t>Coordinar horarios deportivos</t>
        </is>
      </c>
    </row>
    <row r="13">
      <c r="A13" s="13" t="inlineStr">
        <is>
          <t>ESC-009</t>
        </is>
      </c>
      <c r="B13" s="13" t="inlineStr">
        <is>
          <t>Proyecto Naranja</t>
        </is>
      </c>
      <c r="C13" s="24" t="inlineStr">
        <is>
          <t>Recorrido por cantera</t>
        </is>
      </c>
      <c r="D13" s="13" t="inlineStr">
        <is>
          <t>Exterior</t>
        </is>
      </c>
      <c r="E13" s="37" t="n">
        <v>46336</v>
      </c>
      <c r="F13" s="13" t="n">
        <v>1.5</v>
      </c>
      <c r="G13" s="13" t="inlineStr">
        <is>
          <t>Diurna</t>
        </is>
      </c>
      <c r="H13" s="13" t="n">
        <v>28</v>
      </c>
      <c r="I13" s="13" t="n">
        <v>7</v>
      </c>
      <c r="J13" s="13" t="inlineStr">
        <is>
          <t>No</t>
        </is>
      </c>
      <c r="K13" s="13" t="inlineStr">
        <is>
          <t>No</t>
        </is>
      </c>
      <c r="L13" s="13" t="inlineStr">
        <is>
          <t>No</t>
        </is>
      </c>
      <c r="M13" s="13" t="inlineStr">
        <is>
          <t>LOC-005</t>
        </is>
      </c>
      <c r="N13" s="25">
        <f>IF($A13="","",IF($M13="","",IFERROR(INDEX(tblLocalizaciones[Nombre de la localización],MATCH($M13,tblLocalizaciones[Código localización],0)),"Código no encontrado")))</f>
        <v/>
      </c>
      <c r="O13" s="25">
        <f>IF(OR($A13="",$M13=""),"",IFERROR(INDEX(tblLocalizaciones[Estado candidatura],MATCH($M13,tblLocalizaciones[Código localización],0)),""))</f>
        <v/>
      </c>
      <c r="P13" s="25">
        <f>IF(OR($A13="",$M13=""),"",IFERROR(INDEX(tblLocalizaciones[Estado permiso],MATCH($M13,tblLocalizaciones[Código localización],0)),""))</f>
        <v/>
      </c>
      <c r="Q13" s="43">
        <f>IF(OR($A13="",$M13=""),"",IFERROR(INDEX(tblLocalizaciones[Disponible desde],MATCH($M13,tblLocalizaciones[Código localización],0)),""))</f>
        <v/>
      </c>
      <c r="R13" s="43">
        <f>IF(OR($A13="",$M13=""),"",IFERROR(INDEX(tblLocalizaciones[Disponible hasta],MATCH($M13,tblLocalizaciones[Código localización],0)),""))</f>
        <v/>
      </c>
      <c r="S13" s="25">
        <f>IF($A13="","",IF($M13="","Sin asignar",IF($E13="","Falta fecha",IF(OR($Q13="",$R13=""),"Por confirmar",IF(AND($E13&gt;=$Q13,$E13&lt;=$R13),"Disponible","No disponible")))))</f>
        <v/>
      </c>
      <c r="T13" s="42">
        <f>IF(OR($A13="",$M13="",$F13=""),"",IFERROR(ROUND($F13*INDEX(tblLocalizaciones[Coste por jornada (€)],MATCH($M13,tblLocalizaciones[Código localización],0))+INDEX(tblLocalizaciones[Coste de permisos (€)],MATCH($M13,tblLocalizaciones[Código localización],0))+INDEX(tblLocalizaciones[Otros costes fijos (€)],MATCH($M13,tblLocalizaciones[Código localización],0)),2),""))</f>
        <v/>
      </c>
      <c r="U13" s="13" t="inlineStr">
        <is>
          <t>Propuesta</t>
        </is>
      </c>
      <c r="V13" s="13" t="inlineStr">
        <is>
          <t>Marta Cobalto</t>
        </is>
      </c>
      <c r="W13" s="25">
        <f>IF($A13="","",IF(COUNTIF($A$5:$A$204,$A13)&gt;1,"REVISAR",IF($M13="","REVISAR",IF($N13="Código no encontrado","CONFLICTO",IF($S13="No disponible","CONFLICTO",IF($O13="Descartada","CONFLICTO",IF(OR($E13="",$F13="",$U13=""),"REVISAR",IF(OR($P13="Denegado",$P13="No consultado"),"REVISAR","CORRECTO")))))))</f>
        <v/>
      </c>
      <c r="X13" s="24" t="inlineStr">
        <is>
          <t>Necesaria visita técnica adicional</t>
        </is>
      </c>
    </row>
    <row r="14">
      <c r="A14" s="13" t="inlineStr">
        <is>
          <t>ESC-010</t>
        </is>
      </c>
      <c r="B14" s="13" t="inlineStr">
        <is>
          <t>Proyecto Naranja</t>
        </is>
      </c>
      <c r="C14" s="24" t="inlineStr">
        <is>
          <t>Paseo por camino arbolado</t>
        </is>
      </c>
      <c r="D14" s="13" t="inlineStr">
        <is>
          <t>Espacio natural</t>
        </is>
      </c>
      <c r="E14" s="37" t="n">
        <v>46290</v>
      </c>
      <c r="F14" s="13" t="n">
        <v>1</v>
      </c>
      <c r="G14" s="13" t="inlineStr">
        <is>
          <t>Diurna</t>
        </is>
      </c>
      <c r="H14" s="13" t="n">
        <v>8</v>
      </c>
      <c r="I14" s="13" t="n">
        <v>2</v>
      </c>
      <c r="J14" s="13" t="inlineStr">
        <is>
          <t>Sí</t>
        </is>
      </c>
      <c r="K14" s="13" t="inlineStr">
        <is>
          <t>No</t>
        </is>
      </c>
      <c r="L14" s="13" t="inlineStr">
        <is>
          <t>No</t>
        </is>
      </c>
      <c r="M14" s="13" t="inlineStr">
        <is>
          <t>LOC-010</t>
        </is>
      </c>
      <c r="N14" s="25">
        <f>IF($A14="","",IF($M14="","",IFERROR(INDEX(tblLocalizaciones[Nombre de la localización],MATCH($M14,tblLocalizaciones[Código localización],0)),"Código no encontrado")))</f>
        <v/>
      </c>
      <c r="O14" s="25">
        <f>IF(OR($A14="",$M14=""),"",IFERROR(INDEX(tblLocalizaciones[Estado candidatura],MATCH($M14,tblLocalizaciones[Código localización],0)),""))</f>
        <v/>
      </c>
      <c r="P14" s="25">
        <f>IF(OR($A14="",$M14=""),"",IFERROR(INDEX(tblLocalizaciones[Estado permiso],MATCH($M14,tblLocalizaciones[Código localización],0)),""))</f>
        <v/>
      </c>
      <c r="Q14" s="43">
        <f>IF(OR($A14="",$M14=""),"",IFERROR(INDEX(tblLocalizaciones[Disponible desde],MATCH($M14,tblLocalizaciones[Código localización],0)),""))</f>
        <v/>
      </c>
      <c r="R14" s="43">
        <f>IF(OR($A14="",$M14=""),"",IFERROR(INDEX(tblLocalizaciones[Disponible hasta],MATCH($M14,tblLocalizaciones[Código localización],0)),""))</f>
        <v/>
      </c>
      <c r="S14" s="25">
        <f>IF($A14="","",IF($M14="","Sin asignar",IF($E14="","Falta fecha",IF(OR($Q14="",$R14=""),"Por confirmar",IF(AND($E14&gt;=$Q14,$E14&lt;=$R14),"Disponible","No disponible")))))</f>
        <v/>
      </c>
      <c r="T14" s="42">
        <f>IF(OR($A14="",$M14="",$F14=""),"",IFERROR(ROUND($F14*INDEX(tblLocalizaciones[Coste por jornada (€)],MATCH($M14,tblLocalizaciones[Código localización],0))+INDEX(tblLocalizaciones[Coste de permisos (€)],MATCH($M14,tblLocalizaciones[Código localización],0))+INDEX(tblLocalizaciones[Otros costes fijos (€)],MATCH($M14,tblLocalizaciones[Código localización],0)),2),""))</f>
        <v/>
      </c>
      <c r="U14" s="13" t="inlineStr">
        <is>
          <t>Descartada</t>
        </is>
      </c>
      <c r="V14" s="13" t="inlineStr">
        <is>
          <t>Ana Prisma</t>
        </is>
      </c>
      <c r="W14" s="25">
        <f>IF($A14="","",IF(COUNTIF($A$5:$A$204,$A14)&gt;1,"REVISAR",IF($M14="","REVISAR",IF($N14="Código no encontrado","CONFLICTO",IF($S14="No disponible","CONFLICTO",IF($O14="Descartada","CONFLICTO",IF(OR($E14="",$F14="",$U14=""),"REVISAR",IF(OR($P14="Denegado",$P14="No consultado"),"REVISAR","CORRECTO")))))))</f>
        <v/>
      </c>
      <c r="X14" s="24" t="inlineStr">
        <is>
          <t>Buscar alternativa accesible</t>
        </is>
      </c>
    </row>
    <row r="15">
      <c r="A15" s="13" t="n"/>
      <c r="B15" s="13" t="n"/>
      <c r="C15" s="24" t="n"/>
      <c r="D15" s="13" t="n"/>
      <c r="E15" s="37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25">
        <f>IF($A15="","",IF($M15="","",IFERROR(INDEX(tblLocalizaciones[Nombre de la localización],MATCH($M15,tblLocalizaciones[Código localización],0)),"Código no encontrado")))</f>
        <v/>
      </c>
      <c r="O15" s="25">
        <f>IF(OR($A15="",$M15=""),"",IFERROR(INDEX(tblLocalizaciones[Estado candidatura],MATCH($M15,tblLocalizaciones[Código localización],0)),""))</f>
        <v/>
      </c>
      <c r="P15" s="25">
        <f>IF(OR($A15="",$M15=""),"",IFERROR(INDEX(tblLocalizaciones[Estado permiso],MATCH($M15,tblLocalizaciones[Código localización],0)),""))</f>
        <v/>
      </c>
      <c r="Q15" s="43">
        <f>IF(OR($A15="",$M15=""),"",IFERROR(INDEX(tblLocalizaciones[Disponible desde],MATCH($M15,tblLocalizaciones[Código localización],0)),""))</f>
        <v/>
      </c>
      <c r="R15" s="43">
        <f>IF(OR($A15="",$M15=""),"",IFERROR(INDEX(tblLocalizaciones[Disponible hasta],MATCH($M15,tblLocalizaciones[Código localización],0)),""))</f>
        <v/>
      </c>
      <c r="S15" s="25">
        <f>IF($A15="","",IF($M15="","Sin asignar",IF($E15="","Falta fecha",IF(OR($Q15="",$R15=""),"Por confirmar",IF(AND($E15&gt;=$Q15,$E15&lt;=$R15),"Disponible","No disponible")))))</f>
        <v/>
      </c>
      <c r="T15" s="42">
        <f>IF(OR($A15="",$M15="",$F15=""),"",IFERROR(ROUND($F15*INDEX(tblLocalizaciones[Coste por jornada (€)],MATCH($M15,tblLocalizaciones[Código localización],0))+INDEX(tblLocalizaciones[Coste de permisos (€)],MATCH($M15,tblLocalizaciones[Código localización],0))+INDEX(tblLocalizaciones[Otros costes fijos (€)],MATCH($M15,tblLocalizaciones[Código localización],0)),2),""))</f>
        <v/>
      </c>
      <c r="U15" s="13" t="n"/>
      <c r="V15" s="13" t="n"/>
      <c r="W15" s="25">
        <f>IF($A15="","",IF(COUNTIF($A$5:$A$204,$A15)&gt;1,"REVISAR",IF($M15="","REVISAR",IF($N15="Código no encontrado","CONFLICTO",IF($S15="No disponible","CONFLICTO",IF($O15="Descartada","CONFLICTO",IF(OR($E15="",$F15="",$U15=""),"REVISAR",IF(OR($P15="Denegado",$P15="No consultado"),"REVISAR","CORRECTO")))))))</f>
        <v/>
      </c>
      <c r="X15" s="24" t="n"/>
    </row>
    <row r="16">
      <c r="A16" s="13" t="n"/>
      <c r="B16" s="13" t="n"/>
      <c r="C16" s="24" t="n"/>
      <c r="D16" s="13" t="n"/>
      <c r="E16" s="37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25">
        <f>IF($A16="","",IF($M16="","",IFERROR(INDEX(tblLocalizaciones[Nombre de la localización],MATCH($M16,tblLocalizaciones[Código localización],0)),"Código no encontrado")))</f>
        <v/>
      </c>
      <c r="O16" s="25">
        <f>IF(OR($A16="",$M16=""),"",IFERROR(INDEX(tblLocalizaciones[Estado candidatura],MATCH($M16,tblLocalizaciones[Código localización],0)),""))</f>
        <v/>
      </c>
      <c r="P16" s="25">
        <f>IF(OR($A16="",$M16=""),"",IFERROR(INDEX(tblLocalizaciones[Estado permiso],MATCH($M16,tblLocalizaciones[Código localización],0)),""))</f>
        <v/>
      </c>
      <c r="Q16" s="43">
        <f>IF(OR($A16="",$M16=""),"",IFERROR(INDEX(tblLocalizaciones[Disponible desde],MATCH($M16,tblLocalizaciones[Código localización],0)),""))</f>
        <v/>
      </c>
      <c r="R16" s="43">
        <f>IF(OR($A16="",$M16=""),"",IFERROR(INDEX(tblLocalizaciones[Disponible hasta],MATCH($M16,tblLocalizaciones[Código localización],0)),""))</f>
        <v/>
      </c>
      <c r="S16" s="25">
        <f>IF($A16="","",IF($M16="","Sin asignar",IF($E16="","Falta fecha",IF(OR($Q16="",$R16=""),"Por confirmar",IF(AND($E16&gt;=$Q16,$E16&lt;=$R16),"Disponible","No disponible")))))</f>
        <v/>
      </c>
      <c r="T16" s="42">
        <f>IF(OR($A16="",$M16="",$F16=""),"",IFERROR(ROUND($F16*INDEX(tblLocalizaciones[Coste por jornada (€)],MATCH($M16,tblLocalizaciones[Código localización],0))+INDEX(tblLocalizaciones[Coste de permisos (€)],MATCH($M16,tblLocalizaciones[Código localización],0))+INDEX(tblLocalizaciones[Otros costes fijos (€)],MATCH($M16,tblLocalizaciones[Código localización],0)),2),""))</f>
        <v/>
      </c>
      <c r="U16" s="13" t="n"/>
      <c r="V16" s="13" t="n"/>
      <c r="W16" s="25">
        <f>IF($A16="","",IF(COUNTIF($A$5:$A$204,$A16)&gt;1,"REVISAR",IF($M16="","REVISAR",IF($N16="Código no encontrado","CONFLICTO",IF($S16="No disponible","CONFLICTO",IF($O16="Descartada","CONFLICTO",IF(OR($E16="",$F16="",$U16=""),"REVISAR",IF(OR($P16="Denegado",$P16="No consultado"),"REVISAR","CORRECTO")))))))</f>
        <v/>
      </c>
      <c r="X16" s="24" t="n"/>
    </row>
    <row r="17">
      <c r="A17" s="13" t="n"/>
      <c r="B17" s="13" t="n"/>
      <c r="C17" s="24" t="n"/>
      <c r="D17" s="13" t="n"/>
      <c r="E17" s="37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25">
        <f>IF($A17="","",IF($M17="","",IFERROR(INDEX(tblLocalizaciones[Nombre de la localización],MATCH($M17,tblLocalizaciones[Código localización],0)),"Código no encontrado")))</f>
        <v/>
      </c>
      <c r="O17" s="25">
        <f>IF(OR($A17="",$M17=""),"",IFERROR(INDEX(tblLocalizaciones[Estado candidatura],MATCH($M17,tblLocalizaciones[Código localización],0)),""))</f>
        <v/>
      </c>
      <c r="P17" s="25">
        <f>IF(OR($A17="",$M17=""),"",IFERROR(INDEX(tblLocalizaciones[Estado permiso],MATCH($M17,tblLocalizaciones[Código localización],0)),""))</f>
        <v/>
      </c>
      <c r="Q17" s="43">
        <f>IF(OR($A17="",$M17=""),"",IFERROR(INDEX(tblLocalizaciones[Disponible desde],MATCH($M17,tblLocalizaciones[Código localización],0)),""))</f>
        <v/>
      </c>
      <c r="R17" s="43">
        <f>IF(OR($A17="",$M17=""),"",IFERROR(INDEX(tblLocalizaciones[Disponible hasta],MATCH($M17,tblLocalizaciones[Código localización],0)),""))</f>
        <v/>
      </c>
      <c r="S17" s="25">
        <f>IF($A17="","",IF($M17="","Sin asignar",IF($E17="","Falta fecha",IF(OR($Q17="",$R17=""),"Por confirmar",IF(AND($E17&gt;=$Q17,$E17&lt;=$R17),"Disponible","No disponible")))))</f>
        <v/>
      </c>
      <c r="T17" s="42">
        <f>IF(OR($A17="",$M17="",$F17=""),"",IFERROR(ROUND($F17*INDEX(tblLocalizaciones[Coste por jornada (€)],MATCH($M17,tblLocalizaciones[Código localización],0))+INDEX(tblLocalizaciones[Coste de permisos (€)],MATCH($M17,tblLocalizaciones[Código localización],0))+INDEX(tblLocalizaciones[Otros costes fijos (€)],MATCH($M17,tblLocalizaciones[Código localización],0)),2),""))</f>
        <v/>
      </c>
      <c r="U17" s="13" t="n"/>
      <c r="V17" s="13" t="n"/>
      <c r="W17" s="25">
        <f>IF($A17="","",IF(COUNTIF($A$5:$A$204,$A17)&gt;1,"REVISAR",IF($M17="","REVISAR",IF($N17="Código no encontrado","CONFLICTO",IF($S17="No disponible","CONFLICTO",IF($O17="Descartada","CONFLICTO",IF(OR($E17="",$F17="",$U17=""),"REVISAR",IF(OR($P17="Denegado",$P17="No consultado"),"REVISAR","CORRECTO")))))))</f>
        <v/>
      </c>
      <c r="X17" s="24" t="n"/>
    </row>
    <row r="18">
      <c r="A18" s="13" t="n"/>
      <c r="B18" s="13" t="n"/>
      <c r="C18" s="24" t="n"/>
      <c r="D18" s="13" t="n"/>
      <c r="E18" s="37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25">
        <f>IF($A18="","",IF($M18="","",IFERROR(INDEX(tblLocalizaciones[Nombre de la localización],MATCH($M18,tblLocalizaciones[Código localización],0)),"Código no encontrado")))</f>
        <v/>
      </c>
      <c r="O18" s="25">
        <f>IF(OR($A18="",$M18=""),"",IFERROR(INDEX(tblLocalizaciones[Estado candidatura],MATCH($M18,tblLocalizaciones[Código localización],0)),""))</f>
        <v/>
      </c>
      <c r="P18" s="25">
        <f>IF(OR($A18="",$M18=""),"",IFERROR(INDEX(tblLocalizaciones[Estado permiso],MATCH($M18,tblLocalizaciones[Código localización],0)),""))</f>
        <v/>
      </c>
      <c r="Q18" s="43">
        <f>IF(OR($A18="",$M18=""),"",IFERROR(INDEX(tblLocalizaciones[Disponible desde],MATCH($M18,tblLocalizaciones[Código localización],0)),""))</f>
        <v/>
      </c>
      <c r="R18" s="43">
        <f>IF(OR($A18="",$M18=""),"",IFERROR(INDEX(tblLocalizaciones[Disponible hasta],MATCH($M18,tblLocalizaciones[Código localización],0)),""))</f>
        <v/>
      </c>
      <c r="S18" s="25">
        <f>IF($A18="","",IF($M18="","Sin asignar",IF($E18="","Falta fecha",IF(OR($Q18="",$R18=""),"Por confirmar",IF(AND($E18&gt;=$Q18,$E18&lt;=$R18),"Disponible","No disponible")))))</f>
        <v/>
      </c>
      <c r="T18" s="42">
        <f>IF(OR($A18="",$M18="",$F18=""),"",IFERROR(ROUND($F18*INDEX(tblLocalizaciones[Coste por jornada (€)],MATCH($M18,tblLocalizaciones[Código localización],0))+INDEX(tblLocalizaciones[Coste de permisos (€)],MATCH($M18,tblLocalizaciones[Código localización],0))+INDEX(tblLocalizaciones[Otros costes fijos (€)],MATCH($M18,tblLocalizaciones[Código localización],0)),2),""))</f>
        <v/>
      </c>
      <c r="U18" s="13" t="n"/>
      <c r="V18" s="13" t="n"/>
      <c r="W18" s="25">
        <f>IF($A18="","",IF(COUNTIF($A$5:$A$204,$A18)&gt;1,"REVISAR",IF($M18="","REVISAR",IF($N18="Código no encontrado","CONFLICTO",IF($S18="No disponible","CONFLICTO",IF($O18="Descartada","CONFLICTO",IF(OR($E18="",$F18="",$U18=""),"REVISAR",IF(OR($P18="Denegado",$P18="No consultado"),"REVISAR","CORRECTO")))))))</f>
        <v/>
      </c>
      <c r="X18" s="24" t="n"/>
    </row>
    <row r="19">
      <c r="A19" s="13" t="n"/>
      <c r="B19" s="13" t="n"/>
      <c r="C19" s="24" t="n"/>
      <c r="D19" s="13" t="n"/>
      <c r="E19" s="37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25">
        <f>IF($A19="","",IF($M19="","",IFERROR(INDEX(tblLocalizaciones[Nombre de la localización],MATCH($M19,tblLocalizaciones[Código localización],0)),"Código no encontrado")))</f>
        <v/>
      </c>
      <c r="O19" s="25">
        <f>IF(OR($A19="",$M19=""),"",IFERROR(INDEX(tblLocalizaciones[Estado candidatura],MATCH($M19,tblLocalizaciones[Código localización],0)),""))</f>
        <v/>
      </c>
      <c r="P19" s="25">
        <f>IF(OR($A19="",$M19=""),"",IFERROR(INDEX(tblLocalizaciones[Estado permiso],MATCH($M19,tblLocalizaciones[Código localización],0)),""))</f>
        <v/>
      </c>
      <c r="Q19" s="43">
        <f>IF(OR($A19="",$M19=""),"",IFERROR(INDEX(tblLocalizaciones[Disponible desde],MATCH($M19,tblLocalizaciones[Código localización],0)),""))</f>
        <v/>
      </c>
      <c r="R19" s="43">
        <f>IF(OR($A19="",$M19=""),"",IFERROR(INDEX(tblLocalizaciones[Disponible hasta],MATCH($M19,tblLocalizaciones[Código localización],0)),""))</f>
        <v/>
      </c>
      <c r="S19" s="25">
        <f>IF($A19="","",IF($M19="","Sin asignar",IF($E19="","Falta fecha",IF(OR($Q19="",$R19=""),"Por confirmar",IF(AND($E19&gt;=$Q19,$E19&lt;=$R19),"Disponible","No disponible")))))</f>
        <v/>
      </c>
      <c r="T19" s="42">
        <f>IF(OR($A19="",$M19="",$F19=""),"",IFERROR(ROUND($F19*INDEX(tblLocalizaciones[Coste por jornada (€)],MATCH($M19,tblLocalizaciones[Código localización],0))+INDEX(tblLocalizaciones[Coste de permisos (€)],MATCH($M19,tblLocalizaciones[Código localización],0))+INDEX(tblLocalizaciones[Otros costes fijos (€)],MATCH($M19,tblLocalizaciones[Código localización],0)),2),""))</f>
        <v/>
      </c>
      <c r="U19" s="13" t="n"/>
      <c r="V19" s="13" t="n"/>
      <c r="W19" s="25">
        <f>IF($A19="","",IF(COUNTIF($A$5:$A$204,$A19)&gt;1,"REVISAR",IF($M19="","REVISAR",IF($N19="Código no encontrado","CONFLICTO",IF($S19="No disponible","CONFLICTO",IF($O19="Descartada","CONFLICTO",IF(OR($E19="",$F19="",$U19=""),"REVISAR",IF(OR($P19="Denegado",$P19="No consultado"),"REVISAR","CORRECTO")))))))</f>
        <v/>
      </c>
      <c r="X19" s="24" t="n"/>
    </row>
    <row r="20">
      <c r="A20" s="13" t="n"/>
      <c r="B20" s="13" t="n"/>
      <c r="C20" s="24" t="n"/>
      <c r="D20" s="13" t="n"/>
      <c r="E20" s="37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25">
        <f>IF($A20="","",IF($M20="","",IFERROR(INDEX(tblLocalizaciones[Nombre de la localización],MATCH($M20,tblLocalizaciones[Código localización],0)),"Código no encontrado")))</f>
        <v/>
      </c>
      <c r="O20" s="25">
        <f>IF(OR($A20="",$M20=""),"",IFERROR(INDEX(tblLocalizaciones[Estado candidatura],MATCH($M20,tblLocalizaciones[Código localización],0)),""))</f>
        <v/>
      </c>
      <c r="P20" s="25">
        <f>IF(OR($A20="",$M20=""),"",IFERROR(INDEX(tblLocalizaciones[Estado permiso],MATCH($M20,tblLocalizaciones[Código localización],0)),""))</f>
        <v/>
      </c>
      <c r="Q20" s="43">
        <f>IF(OR($A20="",$M20=""),"",IFERROR(INDEX(tblLocalizaciones[Disponible desde],MATCH($M20,tblLocalizaciones[Código localización],0)),""))</f>
        <v/>
      </c>
      <c r="R20" s="43">
        <f>IF(OR($A20="",$M20=""),"",IFERROR(INDEX(tblLocalizaciones[Disponible hasta],MATCH($M20,tblLocalizaciones[Código localización],0)),""))</f>
        <v/>
      </c>
      <c r="S20" s="25">
        <f>IF($A20="","",IF($M20="","Sin asignar",IF($E20="","Falta fecha",IF(OR($Q20="",$R20=""),"Por confirmar",IF(AND($E20&gt;=$Q20,$E20&lt;=$R20),"Disponible","No disponible")))))</f>
        <v/>
      </c>
      <c r="T20" s="42">
        <f>IF(OR($A20="",$M20="",$F20=""),"",IFERROR(ROUND($F20*INDEX(tblLocalizaciones[Coste por jornada (€)],MATCH($M20,tblLocalizaciones[Código localización],0))+INDEX(tblLocalizaciones[Coste de permisos (€)],MATCH($M20,tblLocalizaciones[Código localización],0))+INDEX(tblLocalizaciones[Otros costes fijos (€)],MATCH($M20,tblLocalizaciones[Código localización],0)),2),""))</f>
        <v/>
      </c>
      <c r="U20" s="13" t="n"/>
      <c r="V20" s="13" t="n"/>
      <c r="W20" s="25">
        <f>IF($A20="","",IF(COUNTIF($A$5:$A$204,$A20)&gt;1,"REVISAR",IF($M20="","REVISAR",IF($N20="Código no encontrado","CONFLICTO",IF($S20="No disponible","CONFLICTO",IF($O20="Descartada","CONFLICTO",IF(OR($E20="",$F20="",$U20=""),"REVISAR",IF(OR($P20="Denegado",$P20="No consultado"),"REVISAR","CORRECTO")))))))</f>
        <v/>
      </c>
      <c r="X20" s="24" t="n"/>
    </row>
    <row r="21">
      <c r="A21" s="13" t="n"/>
      <c r="B21" s="13" t="n"/>
      <c r="C21" s="24" t="n"/>
      <c r="D21" s="13" t="n"/>
      <c r="E21" s="37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25">
        <f>IF($A21="","",IF($M21="","",IFERROR(INDEX(tblLocalizaciones[Nombre de la localización],MATCH($M21,tblLocalizaciones[Código localización],0)),"Código no encontrado")))</f>
        <v/>
      </c>
      <c r="O21" s="25">
        <f>IF(OR($A21="",$M21=""),"",IFERROR(INDEX(tblLocalizaciones[Estado candidatura],MATCH($M21,tblLocalizaciones[Código localización],0)),""))</f>
        <v/>
      </c>
      <c r="P21" s="25">
        <f>IF(OR($A21="",$M21=""),"",IFERROR(INDEX(tblLocalizaciones[Estado permiso],MATCH($M21,tblLocalizaciones[Código localización],0)),""))</f>
        <v/>
      </c>
      <c r="Q21" s="43">
        <f>IF(OR($A21="",$M21=""),"",IFERROR(INDEX(tblLocalizaciones[Disponible desde],MATCH($M21,tblLocalizaciones[Código localización],0)),""))</f>
        <v/>
      </c>
      <c r="R21" s="43">
        <f>IF(OR($A21="",$M21=""),"",IFERROR(INDEX(tblLocalizaciones[Disponible hasta],MATCH($M21,tblLocalizaciones[Código localización],0)),""))</f>
        <v/>
      </c>
      <c r="S21" s="25">
        <f>IF($A21="","",IF($M21="","Sin asignar",IF($E21="","Falta fecha",IF(OR($Q21="",$R21=""),"Por confirmar",IF(AND($E21&gt;=$Q21,$E21&lt;=$R21),"Disponible","No disponible")))))</f>
        <v/>
      </c>
      <c r="T21" s="42">
        <f>IF(OR($A21="",$M21="",$F21=""),"",IFERROR(ROUND($F21*INDEX(tblLocalizaciones[Coste por jornada (€)],MATCH($M21,tblLocalizaciones[Código localización],0))+INDEX(tblLocalizaciones[Coste de permisos (€)],MATCH($M21,tblLocalizaciones[Código localización],0))+INDEX(tblLocalizaciones[Otros costes fijos (€)],MATCH($M21,tblLocalizaciones[Código localización],0)),2),""))</f>
        <v/>
      </c>
      <c r="U21" s="13" t="n"/>
      <c r="V21" s="13" t="n"/>
      <c r="W21" s="25">
        <f>IF($A21="","",IF(COUNTIF($A$5:$A$204,$A21)&gt;1,"REVISAR",IF($M21="","REVISAR",IF($N21="Código no encontrado","CONFLICTO",IF($S21="No disponible","CONFLICTO",IF($O21="Descartada","CONFLICTO",IF(OR($E21="",$F21="",$U21=""),"REVISAR",IF(OR($P21="Denegado",$P21="No consultado"),"REVISAR","CORRECTO")))))))</f>
        <v/>
      </c>
      <c r="X21" s="24" t="n"/>
    </row>
    <row r="22">
      <c r="A22" s="13" t="n"/>
      <c r="B22" s="13" t="n"/>
      <c r="C22" s="24" t="n"/>
      <c r="D22" s="13" t="n"/>
      <c r="E22" s="37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25">
        <f>IF($A22="","",IF($M22="","",IFERROR(INDEX(tblLocalizaciones[Nombre de la localización],MATCH($M22,tblLocalizaciones[Código localización],0)),"Código no encontrado")))</f>
        <v/>
      </c>
      <c r="O22" s="25">
        <f>IF(OR($A22="",$M22=""),"",IFERROR(INDEX(tblLocalizaciones[Estado candidatura],MATCH($M22,tblLocalizaciones[Código localización],0)),""))</f>
        <v/>
      </c>
      <c r="P22" s="25">
        <f>IF(OR($A22="",$M22=""),"",IFERROR(INDEX(tblLocalizaciones[Estado permiso],MATCH($M22,tblLocalizaciones[Código localización],0)),""))</f>
        <v/>
      </c>
      <c r="Q22" s="43">
        <f>IF(OR($A22="",$M22=""),"",IFERROR(INDEX(tblLocalizaciones[Disponible desde],MATCH($M22,tblLocalizaciones[Código localización],0)),""))</f>
        <v/>
      </c>
      <c r="R22" s="43">
        <f>IF(OR($A22="",$M22=""),"",IFERROR(INDEX(tblLocalizaciones[Disponible hasta],MATCH($M22,tblLocalizaciones[Código localización],0)),""))</f>
        <v/>
      </c>
      <c r="S22" s="25">
        <f>IF($A22="","",IF($M22="","Sin asignar",IF($E22="","Falta fecha",IF(OR($Q22="",$R22=""),"Por confirmar",IF(AND($E22&gt;=$Q22,$E22&lt;=$R22),"Disponible","No disponible")))))</f>
        <v/>
      </c>
      <c r="T22" s="42">
        <f>IF(OR($A22="",$M22="",$F22=""),"",IFERROR(ROUND($F22*INDEX(tblLocalizaciones[Coste por jornada (€)],MATCH($M22,tblLocalizaciones[Código localización],0))+INDEX(tblLocalizaciones[Coste de permisos (€)],MATCH($M22,tblLocalizaciones[Código localización],0))+INDEX(tblLocalizaciones[Otros costes fijos (€)],MATCH($M22,tblLocalizaciones[Código localización],0)),2),""))</f>
        <v/>
      </c>
      <c r="U22" s="13" t="n"/>
      <c r="V22" s="13" t="n"/>
      <c r="W22" s="25">
        <f>IF($A22="","",IF(COUNTIF($A$5:$A$204,$A22)&gt;1,"REVISAR",IF($M22="","REVISAR",IF($N22="Código no encontrado","CONFLICTO",IF($S22="No disponible","CONFLICTO",IF($O22="Descartada","CONFLICTO",IF(OR($E22="",$F22="",$U22=""),"REVISAR",IF(OR($P22="Denegado",$P22="No consultado"),"REVISAR","CORRECTO")))))))</f>
        <v/>
      </c>
      <c r="X22" s="24" t="n"/>
    </row>
    <row r="23">
      <c r="A23" s="13" t="n"/>
      <c r="B23" s="13" t="n"/>
      <c r="C23" s="24" t="n"/>
      <c r="D23" s="13" t="n"/>
      <c r="E23" s="37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25">
        <f>IF($A23="","",IF($M23="","",IFERROR(INDEX(tblLocalizaciones[Nombre de la localización],MATCH($M23,tblLocalizaciones[Código localización],0)),"Código no encontrado")))</f>
        <v/>
      </c>
      <c r="O23" s="25">
        <f>IF(OR($A23="",$M23=""),"",IFERROR(INDEX(tblLocalizaciones[Estado candidatura],MATCH($M23,tblLocalizaciones[Código localización],0)),""))</f>
        <v/>
      </c>
      <c r="P23" s="25">
        <f>IF(OR($A23="",$M23=""),"",IFERROR(INDEX(tblLocalizaciones[Estado permiso],MATCH($M23,tblLocalizaciones[Código localización],0)),""))</f>
        <v/>
      </c>
      <c r="Q23" s="43">
        <f>IF(OR($A23="",$M23=""),"",IFERROR(INDEX(tblLocalizaciones[Disponible desde],MATCH($M23,tblLocalizaciones[Código localización],0)),""))</f>
        <v/>
      </c>
      <c r="R23" s="43">
        <f>IF(OR($A23="",$M23=""),"",IFERROR(INDEX(tblLocalizaciones[Disponible hasta],MATCH($M23,tblLocalizaciones[Código localización],0)),""))</f>
        <v/>
      </c>
      <c r="S23" s="25">
        <f>IF($A23="","",IF($M23="","Sin asignar",IF($E23="","Falta fecha",IF(OR($Q23="",$R23=""),"Por confirmar",IF(AND($E23&gt;=$Q23,$E23&lt;=$R23),"Disponible","No disponible")))))</f>
        <v/>
      </c>
      <c r="T23" s="42">
        <f>IF(OR($A23="",$M23="",$F23=""),"",IFERROR(ROUND($F23*INDEX(tblLocalizaciones[Coste por jornada (€)],MATCH($M23,tblLocalizaciones[Código localización],0))+INDEX(tblLocalizaciones[Coste de permisos (€)],MATCH($M23,tblLocalizaciones[Código localización],0))+INDEX(tblLocalizaciones[Otros costes fijos (€)],MATCH($M23,tblLocalizaciones[Código localización],0)),2),""))</f>
        <v/>
      </c>
      <c r="U23" s="13" t="n"/>
      <c r="V23" s="13" t="n"/>
      <c r="W23" s="25">
        <f>IF($A23="","",IF(COUNTIF($A$5:$A$204,$A23)&gt;1,"REVISAR",IF($M23="","REVISAR",IF($N23="Código no encontrado","CONFLICTO",IF($S23="No disponible","CONFLICTO",IF($O23="Descartada","CONFLICTO",IF(OR($E23="",$F23="",$U23=""),"REVISAR",IF(OR($P23="Denegado",$P23="No consultado"),"REVISAR","CORRECTO")))))))</f>
        <v/>
      </c>
      <c r="X23" s="24" t="n"/>
    </row>
    <row r="24">
      <c r="A24" s="13" t="n"/>
      <c r="B24" s="13" t="n"/>
      <c r="C24" s="24" t="n"/>
      <c r="D24" s="13" t="n"/>
      <c r="E24" s="37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25">
        <f>IF($A24="","",IF($M24="","",IFERROR(INDEX(tblLocalizaciones[Nombre de la localización],MATCH($M24,tblLocalizaciones[Código localización],0)),"Código no encontrado")))</f>
        <v/>
      </c>
      <c r="O24" s="25">
        <f>IF(OR($A24="",$M24=""),"",IFERROR(INDEX(tblLocalizaciones[Estado candidatura],MATCH($M24,tblLocalizaciones[Código localización],0)),""))</f>
        <v/>
      </c>
      <c r="P24" s="25">
        <f>IF(OR($A24="",$M24=""),"",IFERROR(INDEX(tblLocalizaciones[Estado permiso],MATCH($M24,tblLocalizaciones[Código localización],0)),""))</f>
        <v/>
      </c>
      <c r="Q24" s="43">
        <f>IF(OR($A24="",$M24=""),"",IFERROR(INDEX(tblLocalizaciones[Disponible desde],MATCH($M24,tblLocalizaciones[Código localización],0)),""))</f>
        <v/>
      </c>
      <c r="R24" s="43">
        <f>IF(OR($A24="",$M24=""),"",IFERROR(INDEX(tblLocalizaciones[Disponible hasta],MATCH($M24,tblLocalizaciones[Código localización],0)),""))</f>
        <v/>
      </c>
      <c r="S24" s="25">
        <f>IF($A24="","",IF($M24="","Sin asignar",IF($E24="","Falta fecha",IF(OR($Q24="",$R24=""),"Por confirmar",IF(AND($E24&gt;=$Q24,$E24&lt;=$R24),"Disponible","No disponible")))))</f>
        <v/>
      </c>
      <c r="T24" s="42">
        <f>IF(OR($A24="",$M24="",$F24=""),"",IFERROR(ROUND($F24*INDEX(tblLocalizaciones[Coste por jornada (€)],MATCH($M24,tblLocalizaciones[Código localización],0))+INDEX(tblLocalizaciones[Coste de permisos (€)],MATCH($M24,tblLocalizaciones[Código localización],0))+INDEX(tblLocalizaciones[Otros costes fijos (€)],MATCH($M24,tblLocalizaciones[Código localización],0)),2),""))</f>
        <v/>
      </c>
      <c r="U24" s="13" t="n"/>
      <c r="V24" s="13" t="n"/>
      <c r="W24" s="25">
        <f>IF($A24="","",IF(COUNTIF($A$5:$A$204,$A24)&gt;1,"REVISAR",IF($M24="","REVISAR",IF($N24="Código no encontrado","CONFLICTO",IF($S24="No disponible","CONFLICTO",IF($O24="Descartada","CONFLICTO",IF(OR($E24="",$F24="",$U24=""),"REVISAR",IF(OR($P24="Denegado",$P24="No consultado"),"REVISAR","CORRECTO")))))))</f>
        <v/>
      </c>
      <c r="X24" s="24" t="n"/>
    </row>
    <row r="25">
      <c r="A25" s="13" t="n"/>
      <c r="B25" s="13" t="n"/>
      <c r="C25" s="24" t="n"/>
      <c r="D25" s="13" t="n"/>
      <c r="E25" s="37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25">
        <f>IF($A25="","",IF($M25="","",IFERROR(INDEX(tblLocalizaciones[Nombre de la localización],MATCH($M25,tblLocalizaciones[Código localización],0)),"Código no encontrado")))</f>
        <v/>
      </c>
      <c r="O25" s="25">
        <f>IF(OR($A25="",$M25=""),"",IFERROR(INDEX(tblLocalizaciones[Estado candidatura],MATCH($M25,tblLocalizaciones[Código localización],0)),""))</f>
        <v/>
      </c>
      <c r="P25" s="25">
        <f>IF(OR($A25="",$M25=""),"",IFERROR(INDEX(tblLocalizaciones[Estado permiso],MATCH($M25,tblLocalizaciones[Código localización],0)),""))</f>
        <v/>
      </c>
      <c r="Q25" s="43">
        <f>IF(OR($A25="",$M25=""),"",IFERROR(INDEX(tblLocalizaciones[Disponible desde],MATCH($M25,tblLocalizaciones[Código localización],0)),""))</f>
        <v/>
      </c>
      <c r="R25" s="43">
        <f>IF(OR($A25="",$M25=""),"",IFERROR(INDEX(tblLocalizaciones[Disponible hasta],MATCH($M25,tblLocalizaciones[Código localización],0)),""))</f>
        <v/>
      </c>
      <c r="S25" s="25">
        <f>IF($A25="","",IF($M25="","Sin asignar",IF($E25="","Falta fecha",IF(OR($Q25="",$R25=""),"Por confirmar",IF(AND($E25&gt;=$Q25,$E25&lt;=$R25),"Disponible","No disponible")))))</f>
        <v/>
      </c>
      <c r="T25" s="42">
        <f>IF(OR($A25="",$M25="",$F25=""),"",IFERROR(ROUND($F25*INDEX(tblLocalizaciones[Coste por jornada (€)],MATCH($M25,tblLocalizaciones[Código localización],0))+INDEX(tblLocalizaciones[Coste de permisos (€)],MATCH($M25,tblLocalizaciones[Código localización],0))+INDEX(tblLocalizaciones[Otros costes fijos (€)],MATCH($M25,tblLocalizaciones[Código localización],0)),2),""))</f>
        <v/>
      </c>
      <c r="U25" s="13" t="n"/>
      <c r="V25" s="13" t="n"/>
      <c r="W25" s="25">
        <f>IF($A25="","",IF(COUNTIF($A$5:$A$204,$A25)&gt;1,"REVISAR",IF($M25="","REVISAR",IF($N25="Código no encontrado","CONFLICTO",IF($S25="No disponible","CONFLICTO",IF($O25="Descartada","CONFLICTO",IF(OR($E25="",$F25="",$U25=""),"REVISAR",IF(OR($P25="Denegado",$P25="No consultado"),"REVISAR","CORRECTO")))))))</f>
        <v/>
      </c>
      <c r="X25" s="24" t="n"/>
    </row>
    <row r="26">
      <c r="A26" s="13" t="n"/>
      <c r="B26" s="13" t="n"/>
      <c r="C26" s="24" t="n"/>
      <c r="D26" s="13" t="n"/>
      <c r="E26" s="37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25">
        <f>IF($A26="","",IF($M26="","",IFERROR(INDEX(tblLocalizaciones[Nombre de la localización],MATCH($M26,tblLocalizaciones[Código localización],0)),"Código no encontrado")))</f>
        <v/>
      </c>
      <c r="O26" s="25">
        <f>IF(OR($A26="",$M26=""),"",IFERROR(INDEX(tblLocalizaciones[Estado candidatura],MATCH($M26,tblLocalizaciones[Código localización],0)),""))</f>
        <v/>
      </c>
      <c r="P26" s="25">
        <f>IF(OR($A26="",$M26=""),"",IFERROR(INDEX(tblLocalizaciones[Estado permiso],MATCH($M26,tblLocalizaciones[Código localización],0)),""))</f>
        <v/>
      </c>
      <c r="Q26" s="43">
        <f>IF(OR($A26="",$M26=""),"",IFERROR(INDEX(tblLocalizaciones[Disponible desde],MATCH($M26,tblLocalizaciones[Código localización],0)),""))</f>
        <v/>
      </c>
      <c r="R26" s="43">
        <f>IF(OR($A26="",$M26=""),"",IFERROR(INDEX(tblLocalizaciones[Disponible hasta],MATCH($M26,tblLocalizaciones[Código localización],0)),""))</f>
        <v/>
      </c>
      <c r="S26" s="25">
        <f>IF($A26="","",IF($M26="","Sin asignar",IF($E26="","Falta fecha",IF(OR($Q26="",$R26=""),"Por confirmar",IF(AND($E26&gt;=$Q26,$E26&lt;=$R26),"Disponible","No disponible")))))</f>
        <v/>
      </c>
      <c r="T26" s="42">
        <f>IF(OR($A26="",$M26="",$F26=""),"",IFERROR(ROUND($F26*INDEX(tblLocalizaciones[Coste por jornada (€)],MATCH($M26,tblLocalizaciones[Código localización],0))+INDEX(tblLocalizaciones[Coste de permisos (€)],MATCH($M26,tblLocalizaciones[Código localización],0))+INDEX(tblLocalizaciones[Otros costes fijos (€)],MATCH($M26,tblLocalizaciones[Código localización],0)),2),""))</f>
        <v/>
      </c>
      <c r="U26" s="13" t="n"/>
      <c r="V26" s="13" t="n"/>
      <c r="W26" s="25">
        <f>IF($A26="","",IF(COUNTIF($A$5:$A$204,$A26)&gt;1,"REVISAR",IF($M26="","REVISAR",IF($N26="Código no encontrado","CONFLICTO",IF($S26="No disponible","CONFLICTO",IF($O26="Descartada","CONFLICTO",IF(OR($E26="",$F26="",$U26=""),"REVISAR",IF(OR($P26="Denegado",$P26="No consultado"),"REVISAR","CORRECTO")))))))</f>
        <v/>
      </c>
      <c r="X26" s="24" t="n"/>
    </row>
    <row r="27">
      <c r="A27" s="13" t="n"/>
      <c r="B27" s="13" t="n"/>
      <c r="C27" s="24" t="n"/>
      <c r="D27" s="13" t="n"/>
      <c r="E27" s="37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25">
        <f>IF($A27="","",IF($M27="","",IFERROR(INDEX(tblLocalizaciones[Nombre de la localización],MATCH($M27,tblLocalizaciones[Código localización],0)),"Código no encontrado")))</f>
        <v/>
      </c>
      <c r="O27" s="25">
        <f>IF(OR($A27="",$M27=""),"",IFERROR(INDEX(tblLocalizaciones[Estado candidatura],MATCH($M27,tblLocalizaciones[Código localización],0)),""))</f>
        <v/>
      </c>
      <c r="P27" s="25">
        <f>IF(OR($A27="",$M27=""),"",IFERROR(INDEX(tblLocalizaciones[Estado permiso],MATCH($M27,tblLocalizaciones[Código localización],0)),""))</f>
        <v/>
      </c>
      <c r="Q27" s="43">
        <f>IF(OR($A27="",$M27=""),"",IFERROR(INDEX(tblLocalizaciones[Disponible desde],MATCH($M27,tblLocalizaciones[Código localización],0)),""))</f>
        <v/>
      </c>
      <c r="R27" s="43">
        <f>IF(OR($A27="",$M27=""),"",IFERROR(INDEX(tblLocalizaciones[Disponible hasta],MATCH($M27,tblLocalizaciones[Código localización],0)),""))</f>
        <v/>
      </c>
      <c r="S27" s="25">
        <f>IF($A27="","",IF($M27="","Sin asignar",IF($E27="","Falta fecha",IF(OR($Q27="",$R27=""),"Por confirmar",IF(AND($E27&gt;=$Q27,$E27&lt;=$R27),"Disponible","No disponible")))))</f>
        <v/>
      </c>
      <c r="T27" s="42">
        <f>IF(OR($A27="",$M27="",$F27=""),"",IFERROR(ROUND($F27*INDEX(tblLocalizaciones[Coste por jornada (€)],MATCH($M27,tblLocalizaciones[Código localización],0))+INDEX(tblLocalizaciones[Coste de permisos (€)],MATCH($M27,tblLocalizaciones[Código localización],0))+INDEX(tblLocalizaciones[Otros costes fijos (€)],MATCH($M27,tblLocalizaciones[Código localización],0)),2),""))</f>
        <v/>
      </c>
      <c r="U27" s="13" t="n"/>
      <c r="V27" s="13" t="n"/>
      <c r="W27" s="25">
        <f>IF($A27="","",IF(COUNTIF($A$5:$A$204,$A27)&gt;1,"REVISAR",IF($M27="","REVISAR",IF($N27="Código no encontrado","CONFLICTO",IF($S27="No disponible","CONFLICTO",IF($O27="Descartada","CONFLICTO",IF(OR($E27="",$F27="",$U27=""),"REVISAR",IF(OR($P27="Denegado",$P27="No consultado"),"REVISAR","CORRECTO")))))))</f>
        <v/>
      </c>
      <c r="X27" s="24" t="n"/>
    </row>
    <row r="28">
      <c r="A28" s="13" t="n"/>
      <c r="B28" s="13" t="n"/>
      <c r="C28" s="24" t="n"/>
      <c r="D28" s="13" t="n"/>
      <c r="E28" s="37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25">
        <f>IF($A28="","",IF($M28="","",IFERROR(INDEX(tblLocalizaciones[Nombre de la localización],MATCH($M28,tblLocalizaciones[Código localización],0)),"Código no encontrado")))</f>
        <v/>
      </c>
      <c r="O28" s="25">
        <f>IF(OR($A28="",$M28=""),"",IFERROR(INDEX(tblLocalizaciones[Estado candidatura],MATCH($M28,tblLocalizaciones[Código localización],0)),""))</f>
        <v/>
      </c>
      <c r="P28" s="25">
        <f>IF(OR($A28="",$M28=""),"",IFERROR(INDEX(tblLocalizaciones[Estado permiso],MATCH($M28,tblLocalizaciones[Código localización],0)),""))</f>
        <v/>
      </c>
      <c r="Q28" s="43">
        <f>IF(OR($A28="",$M28=""),"",IFERROR(INDEX(tblLocalizaciones[Disponible desde],MATCH($M28,tblLocalizaciones[Código localización],0)),""))</f>
        <v/>
      </c>
      <c r="R28" s="43">
        <f>IF(OR($A28="",$M28=""),"",IFERROR(INDEX(tblLocalizaciones[Disponible hasta],MATCH($M28,tblLocalizaciones[Código localización],0)),""))</f>
        <v/>
      </c>
      <c r="S28" s="25">
        <f>IF($A28="","",IF($M28="","Sin asignar",IF($E28="","Falta fecha",IF(OR($Q28="",$R28=""),"Por confirmar",IF(AND($E28&gt;=$Q28,$E28&lt;=$R28),"Disponible","No disponible")))))</f>
        <v/>
      </c>
      <c r="T28" s="42">
        <f>IF(OR($A28="",$M28="",$F28=""),"",IFERROR(ROUND($F28*INDEX(tblLocalizaciones[Coste por jornada (€)],MATCH($M28,tblLocalizaciones[Código localización],0))+INDEX(tblLocalizaciones[Coste de permisos (€)],MATCH($M28,tblLocalizaciones[Código localización],0))+INDEX(tblLocalizaciones[Otros costes fijos (€)],MATCH($M28,tblLocalizaciones[Código localización],0)),2),""))</f>
        <v/>
      </c>
      <c r="U28" s="13" t="n"/>
      <c r="V28" s="13" t="n"/>
      <c r="W28" s="25">
        <f>IF($A28="","",IF(COUNTIF($A$5:$A$204,$A28)&gt;1,"REVISAR",IF($M28="","REVISAR",IF($N28="Código no encontrado","CONFLICTO",IF($S28="No disponible","CONFLICTO",IF($O28="Descartada","CONFLICTO",IF(OR($E28="",$F28="",$U28=""),"REVISAR",IF(OR($P28="Denegado",$P28="No consultado"),"REVISAR","CORRECTO")))))))</f>
        <v/>
      </c>
      <c r="X28" s="24" t="n"/>
    </row>
    <row r="29">
      <c r="A29" s="13" t="n"/>
      <c r="B29" s="13" t="n"/>
      <c r="C29" s="24" t="n"/>
      <c r="D29" s="13" t="n"/>
      <c r="E29" s="37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25">
        <f>IF($A29="","",IF($M29="","",IFERROR(INDEX(tblLocalizaciones[Nombre de la localización],MATCH($M29,tblLocalizaciones[Código localización],0)),"Código no encontrado")))</f>
        <v/>
      </c>
      <c r="O29" s="25">
        <f>IF(OR($A29="",$M29=""),"",IFERROR(INDEX(tblLocalizaciones[Estado candidatura],MATCH($M29,tblLocalizaciones[Código localización],0)),""))</f>
        <v/>
      </c>
      <c r="P29" s="25">
        <f>IF(OR($A29="",$M29=""),"",IFERROR(INDEX(tblLocalizaciones[Estado permiso],MATCH($M29,tblLocalizaciones[Código localización],0)),""))</f>
        <v/>
      </c>
      <c r="Q29" s="43">
        <f>IF(OR($A29="",$M29=""),"",IFERROR(INDEX(tblLocalizaciones[Disponible desde],MATCH($M29,tblLocalizaciones[Código localización],0)),""))</f>
        <v/>
      </c>
      <c r="R29" s="43">
        <f>IF(OR($A29="",$M29=""),"",IFERROR(INDEX(tblLocalizaciones[Disponible hasta],MATCH($M29,tblLocalizaciones[Código localización],0)),""))</f>
        <v/>
      </c>
      <c r="S29" s="25">
        <f>IF($A29="","",IF($M29="","Sin asignar",IF($E29="","Falta fecha",IF(OR($Q29="",$R29=""),"Por confirmar",IF(AND($E29&gt;=$Q29,$E29&lt;=$R29),"Disponible","No disponible")))))</f>
        <v/>
      </c>
      <c r="T29" s="42">
        <f>IF(OR($A29="",$M29="",$F29=""),"",IFERROR(ROUND($F29*INDEX(tblLocalizaciones[Coste por jornada (€)],MATCH($M29,tblLocalizaciones[Código localización],0))+INDEX(tblLocalizaciones[Coste de permisos (€)],MATCH($M29,tblLocalizaciones[Código localización],0))+INDEX(tblLocalizaciones[Otros costes fijos (€)],MATCH($M29,tblLocalizaciones[Código localización],0)),2),""))</f>
        <v/>
      </c>
      <c r="U29" s="13" t="n"/>
      <c r="V29" s="13" t="n"/>
      <c r="W29" s="25">
        <f>IF($A29="","",IF(COUNTIF($A$5:$A$204,$A29)&gt;1,"REVISAR",IF($M29="","REVISAR",IF($N29="Código no encontrado","CONFLICTO",IF($S29="No disponible","CONFLICTO",IF($O29="Descartada","CONFLICTO",IF(OR($E29="",$F29="",$U29=""),"REVISAR",IF(OR($P29="Denegado",$P29="No consultado"),"REVISAR","CORRECTO")))))))</f>
        <v/>
      </c>
      <c r="X29" s="24" t="n"/>
    </row>
    <row r="30">
      <c r="A30" s="13" t="n"/>
      <c r="B30" s="13" t="n"/>
      <c r="C30" s="24" t="n"/>
      <c r="D30" s="13" t="n"/>
      <c r="E30" s="37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25">
        <f>IF($A30="","",IF($M30="","",IFERROR(INDEX(tblLocalizaciones[Nombre de la localización],MATCH($M30,tblLocalizaciones[Código localización],0)),"Código no encontrado")))</f>
        <v/>
      </c>
      <c r="O30" s="25">
        <f>IF(OR($A30="",$M30=""),"",IFERROR(INDEX(tblLocalizaciones[Estado candidatura],MATCH($M30,tblLocalizaciones[Código localización],0)),""))</f>
        <v/>
      </c>
      <c r="P30" s="25">
        <f>IF(OR($A30="",$M30=""),"",IFERROR(INDEX(tblLocalizaciones[Estado permiso],MATCH($M30,tblLocalizaciones[Código localización],0)),""))</f>
        <v/>
      </c>
      <c r="Q30" s="43">
        <f>IF(OR($A30="",$M30=""),"",IFERROR(INDEX(tblLocalizaciones[Disponible desde],MATCH($M30,tblLocalizaciones[Código localización],0)),""))</f>
        <v/>
      </c>
      <c r="R30" s="43">
        <f>IF(OR($A30="",$M30=""),"",IFERROR(INDEX(tblLocalizaciones[Disponible hasta],MATCH($M30,tblLocalizaciones[Código localización],0)),""))</f>
        <v/>
      </c>
      <c r="S30" s="25">
        <f>IF($A30="","",IF($M30="","Sin asignar",IF($E30="","Falta fecha",IF(OR($Q30="",$R30=""),"Por confirmar",IF(AND($E30&gt;=$Q30,$E30&lt;=$R30),"Disponible","No disponible")))))</f>
        <v/>
      </c>
      <c r="T30" s="42">
        <f>IF(OR($A30="",$M30="",$F30=""),"",IFERROR(ROUND($F30*INDEX(tblLocalizaciones[Coste por jornada (€)],MATCH($M30,tblLocalizaciones[Código localización],0))+INDEX(tblLocalizaciones[Coste de permisos (€)],MATCH($M30,tblLocalizaciones[Código localización],0))+INDEX(tblLocalizaciones[Otros costes fijos (€)],MATCH($M30,tblLocalizaciones[Código localización],0)),2),""))</f>
        <v/>
      </c>
      <c r="U30" s="13" t="n"/>
      <c r="V30" s="13" t="n"/>
      <c r="W30" s="25">
        <f>IF($A30="","",IF(COUNTIF($A$5:$A$204,$A30)&gt;1,"REVISAR",IF($M30="","REVISAR",IF($N30="Código no encontrado","CONFLICTO",IF($S30="No disponible","CONFLICTO",IF($O30="Descartada","CONFLICTO",IF(OR($E30="",$F30="",$U30=""),"REVISAR",IF(OR($P30="Denegado",$P30="No consultado"),"REVISAR","CORRECTO")))))))</f>
        <v/>
      </c>
      <c r="X30" s="24" t="n"/>
    </row>
    <row r="31">
      <c r="A31" s="13" t="n"/>
      <c r="B31" s="13" t="n"/>
      <c r="C31" s="24" t="n"/>
      <c r="D31" s="13" t="n"/>
      <c r="E31" s="37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25">
        <f>IF($A31="","",IF($M31="","",IFERROR(INDEX(tblLocalizaciones[Nombre de la localización],MATCH($M31,tblLocalizaciones[Código localización],0)),"Código no encontrado")))</f>
        <v/>
      </c>
      <c r="O31" s="25">
        <f>IF(OR($A31="",$M31=""),"",IFERROR(INDEX(tblLocalizaciones[Estado candidatura],MATCH($M31,tblLocalizaciones[Código localización],0)),""))</f>
        <v/>
      </c>
      <c r="P31" s="25">
        <f>IF(OR($A31="",$M31=""),"",IFERROR(INDEX(tblLocalizaciones[Estado permiso],MATCH($M31,tblLocalizaciones[Código localización],0)),""))</f>
        <v/>
      </c>
      <c r="Q31" s="43">
        <f>IF(OR($A31="",$M31=""),"",IFERROR(INDEX(tblLocalizaciones[Disponible desde],MATCH($M31,tblLocalizaciones[Código localización],0)),""))</f>
        <v/>
      </c>
      <c r="R31" s="43">
        <f>IF(OR($A31="",$M31=""),"",IFERROR(INDEX(tblLocalizaciones[Disponible hasta],MATCH($M31,tblLocalizaciones[Código localización],0)),""))</f>
        <v/>
      </c>
      <c r="S31" s="25">
        <f>IF($A31="","",IF($M31="","Sin asignar",IF($E31="","Falta fecha",IF(OR($Q31="",$R31=""),"Por confirmar",IF(AND($E31&gt;=$Q31,$E31&lt;=$R31),"Disponible","No disponible")))))</f>
        <v/>
      </c>
      <c r="T31" s="42">
        <f>IF(OR($A31="",$M31="",$F31=""),"",IFERROR(ROUND($F31*INDEX(tblLocalizaciones[Coste por jornada (€)],MATCH($M31,tblLocalizaciones[Código localización],0))+INDEX(tblLocalizaciones[Coste de permisos (€)],MATCH($M31,tblLocalizaciones[Código localización],0))+INDEX(tblLocalizaciones[Otros costes fijos (€)],MATCH($M31,tblLocalizaciones[Código localización],0)),2),""))</f>
        <v/>
      </c>
      <c r="U31" s="13" t="n"/>
      <c r="V31" s="13" t="n"/>
      <c r="W31" s="25">
        <f>IF($A31="","",IF(COUNTIF($A$5:$A$204,$A31)&gt;1,"REVISAR",IF($M31="","REVISAR",IF($N31="Código no encontrado","CONFLICTO",IF($S31="No disponible","CONFLICTO",IF($O31="Descartada","CONFLICTO",IF(OR($E31="",$F31="",$U31=""),"REVISAR",IF(OR($P31="Denegado",$P31="No consultado"),"REVISAR","CORRECTO")))))))</f>
        <v/>
      </c>
      <c r="X31" s="24" t="n"/>
    </row>
    <row r="32">
      <c r="A32" s="13" t="n"/>
      <c r="B32" s="13" t="n"/>
      <c r="C32" s="24" t="n"/>
      <c r="D32" s="13" t="n"/>
      <c r="E32" s="37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25">
        <f>IF($A32="","",IF($M32="","",IFERROR(INDEX(tblLocalizaciones[Nombre de la localización],MATCH($M32,tblLocalizaciones[Código localización],0)),"Código no encontrado")))</f>
        <v/>
      </c>
      <c r="O32" s="25">
        <f>IF(OR($A32="",$M32=""),"",IFERROR(INDEX(tblLocalizaciones[Estado candidatura],MATCH($M32,tblLocalizaciones[Código localización],0)),""))</f>
        <v/>
      </c>
      <c r="P32" s="25">
        <f>IF(OR($A32="",$M32=""),"",IFERROR(INDEX(tblLocalizaciones[Estado permiso],MATCH($M32,tblLocalizaciones[Código localización],0)),""))</f>
        <v/>
      </c>
      <c r="Q32" s="43">
        <f>IF(OR($A32="",$M32=""),"",IFERROR(INDEX(tblLocalizaciones[Disponible desde],MATCH($M32,tblLocalizaciones[Código localización],0)),""))</f>
        <v/>
      </c>
      <c r="R32" s="43">
        <f>IF(OR($A32="",$M32=""),"",IFERROR(INDEX(tblLocalizaciones[Disponible hasta],MATCH($M32,tblLocalizaciones[Código localización],0)),""))</f>
        <v/>
      </c>
      <c r="S32" s="25">
        <f>IF($A32="","",IF($M32="","Sin asignar",IF($E32="","Falta fecha",IF(OR($Q32="",$R32=""),"Por confirmar",IF(AND($E32&gt;=$Q32,$E32&lt;=$R32),"Disponible","No disponible")))))</f>
        <v/>
      </c>
      <c r="T32" s="42">
        <f>IF(OR($A32="",$M32="",$F32=""),"",IFERROR(ROUND($F32*INDEX(tblLocalizaciones[Coste por jornada (€)],MATCH($M32,tblLocalizaciones[Código localización],0))+INDEX(tblLocalizaciones[Coste de permisos (€)],MATCH($M32,tblLocalizaciones[Código localización],0))+INDEX(tblLocalizaciones[Otros costes fijos (€)],MATCH($M32,tblLocalizaciones[Código localización],0)),2),""))</f>
        <v/>
      </c>
      <c r="U32" s="13" t="n"/>
      <c r="V32" s="13" t="n"/>
      <c r="W32" s="25">
        <f>IF($A32="","",IF(COUNTIF($A$5:$A$204,$A32)&gt;1,"REVISAR",IF($M32="","REVISAR",IF($N32="Código no encontrado","CONFLICTO",IF($S32="No disponible","CONFLICTO",IF($O32="Descartada","CONFLICTO",IF(OR($E32="",$F32="",$U32=""),"REVISAR",IF(OR($P32="Denegado",$P32="No consultado"),"REVISAR","CORRECTO")))))))</f>
        <v/>
      </c>
      <c r="X32" s="24" t="n"/>
    </row>
    <row r="33">
      <c r="A33" s="13" t="n"/>
      <c r="B33" s="13" t="n"/>
      <c r="C33" s="24" t="n"/>
      <c r="D33" s="13" t="n"/>
      <c r="E33" s="37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25">
        <f>IF($A33="","",IF($M33="","",IFERROR(INDEX(tblLocalizaciones[Nombre de la localización],MATCH($M33,tblLocalizaciones[Código localización],0)),"Código no encontrado")))</f>
        <v/>
      </c>
      <c r="O33" s="25">
        <f>IF(OR($A33="",$M33=""),"",IFERROR(INDEX(tblLocalizaciones[Estado candidatura],MATCH($M33,tblLocalizaciones[Código localización],0)),""))</f>
        <v/>
      </c>
      <c r="P33" s="25">
        <f>IF(OR($A33="",$M33=""),"",IFERROR(INDEX(tblLocalizaciones[Estado permiso],MATCH($M33,tblLocalizaciones[Código localización],0)),""))</f>
        <v/>
      </c>
      <c r="Q33" s="43">
        <f>IF(OR($A33="",$M33=""),"",IFERROR(INDEX(tblLocalizaciones[Disponible desde],MATCH($M33,tblLocalizaciones[Código localización],0)),""))</f>
        <v/>
      </c>
      <c r="R33" s="43">
        <f>IF(OR($A33="",$M33=""),"",IFERROR(INDEX(tblLocalizaciones[Disponible hasta],MATCH($M33,tblLocalizaciones[Código localización],0)),""))</f>
        <v/>
      </c>
      <c r="S33" s="25">
        <f>IF($A33="","",IF($M33="","Sin asignar",IF($E33="","Falta fecha",IF(OR($Q33="",$R33=""),"Por confirmar",IF(AND($E33&gt;=$Q33,$E33&lt;=$R33),"Disponible","No disponible")))))</f>
        <v/>
      </c>
      <c r="T33" s="42">
        <f>IF(OR($A33="",$M33="",$F33=""),"",IFERROR(ROUND($F33*INDEX(tblLocalizaciones[Coste por jornada (€)],MATCH($M33,tblLocalizaciones[Código localización],0))+INDEX(tblLocalizaciones[Coste de permisos (€)],MATCH($M33,tblLocalizaciones[Código localización],0))+INDEX(tblLocalizaciones[Otros costes fijos (€)],MATCH($M33,tblLocalizaciones[Código localización],0)),2),""))</f>
        <v/>
      </c>
      <c r="U33" s="13" t="n"/>
      <c r="V33" s="13" t="n"/>
      <c r="W33" s="25">
        <f>IF($A33="","",IF(COUNTIF($A$5:$A$204,$A33)&gt;1,"REVISAR",IF($M33="","REVISAR",IF($N33="Código no encontrado","CONFLICTO",IF($S33="No disponible","CONFLICTO",IF($O33="Descartada","CONFLICTO",IF(OR($E33="",$F33="",$U33=""),"REVISAR",IF(OR($P33="Denegado",$P33="No consultado"),"REVISAR","CORRECTO")))))))</f>
        <v/>
      </c>
      <c r="X33" s="24" t="n"/>
    </row>
    <row r="34">
      <c r="A34" s="13" t="n"/>
      <c r="B34" s="13" t="n"/>
      <c r="C34" s="24" t="n"/>
      <c r="D34" s="13" t="n"/>
      <c r="E34" s="37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25">
        <f>IF($A34="","",IF($M34="","",IFERROR(INDEX(tblLocalizaciones[Nombre de la localización],MATCH($M34,tblLocalizaciones[Código localización],0)),"Código no encontrado")))</f>
        <v/>
      </c>
      <c r="O34" s="25">
        <f>IF(OR($A34="",$M34=""),"",IFERROR(INDEX(tblLocalizaciones[Estado candidatura],MATCH($M34,tblLocalizaciones[Código localización],0)),""))</f>
        <v/>
      </c>
      <c r="P34" s="25">
        <f>IF(OR($A34="",$M34=""),"",IFERROR(INDEX(tblLocalizaciones[Estado permiso],MATCH($M34,tblLocalizaciones[Código localización],0)),""))</f>
        <v/>
      </c>
      <c r="Q34" s="43">
        <f>IF(OR($A34="",$M34=""),"",IFERROR(INDEX(tblLocalizaciones[Disponible desde],MATCH($M34,tblLocalizaciones[Código localización],0)),""))</f>
        <v/>
      </c>
      <c r="R34" s="43">
        <f>IF(OR($A34="",$M34=""),"",IFERROR(INDEX(tblLocalizaciones[Disponible hasta],MATCH($M34,tblLocalizaciones[Código localización],0)),""))</f>
        <v/>
      </c>
      <c r="S34" s="25">
        <f>IF($A34="","",IF($M34="","Sin asignar",IF($E34="","Falta fecha",IF(OR($Q34="",$R34=""),"Por confirmar",IF(AND($E34&gt;=$Q34,$E34&lt;=$R34),"Disponible","No disponible")))))</f>
        <v/>
      </c>
      <c r="T34" s="42">
        <f>IF(OR($A34="",$M34="",$F34=""),"",IFERROR(ROUND($F34*INDEX(tblLocalizaciones[Coste por jornada (€)],MATCH($M34,tblLocalizaciones[Código localización],0))+INDEX(tblLocalizaciones[Coste de permisos (€)],MATCH($M34,tblLocalizaciones[Código localización],0))+INDEX(tblLocalizaciones[Otros costes fijos (€)],MATCH($M34,tblLocalizaciones[Código localización],0)),2),""))</f>
        <v/>
      </c>
      <c r="U34" s="13" t="n"/>
      <c r="V34" s="13" t="n"/>
      <c r="W34" s="25">
        <f>IF($A34="","",IF(COUNTIF($A$5:$A$204,$A34)&gt;1,"REVISAR",IF($M34="","REVISAR",IF($N34="Código no encontrado","CONFLICTO",IF($S34="No disponible","CONFLICTO",IF($O34="Descartada","CONFLICTO",IF(OR($E34="",$F34="",$U34=""),"REVISAR",IF(OR($P34="Denegado",$P34="No consultado"),"REVISAR","CORRECTO")))))))</f>
        <v/>
      </c>
      <c r="X34" s="24" t="n"/>
    </row>
    <row r="35">
      <c r="A35" s="13" t="n"/>
      <c r="B35" s="13" t="n"/>
      <c r="C35" s="24" t="n"/>
      <c r="D35" s="13" t="n"/>
      <c r="E35" s="37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25">
        <f>IF($A35="","",IF($M35="","",IFERROR(INDEX(tblLocalizaciones[Nombre de la localización],MATCH($M35,tblLocalizaciones[Código localización],0)),"Código no encontrado")))</f>
        <v/>
      </c>
      <c r="O35" s="25">
        <f>IF(OR($A35="",$M35=""),"",IFERROR(INDEX(tblLocalizaciones[Estado candidatura],MATCH($M35,tblLocalizaciones[Código localización],0)),""))</f>
        <v/>
      </c>
      <c r="P35" s="25">
        <f>IF(OR($A35="",$M35=""),"",IFERROR(INDEX(tblLocalizaciones[Estado permiso],MATCH($M35,tblLocalizaciones[Código localización],0)),""))</f>
        <v/>
      </c>
      <c r="Q35" s="43">
        <f>IF(OR($A35="",$M35=""),"",IFERROR(INDEX(tblLocalizaciones[Disponible desde],MATCH($M35,tblLocalizaciones[Código localización],0)),""))</f>
        <v/>
      </c>
      <c r="R35" s="43">
        <f>IF(OR($A35="",$M35=""),"",IFERROR(INDEX(tblLocalizaciones[Disponible hasta],MATCH($M35,tblLocalizaciones[Código localización],0)),""))</f>
        <v/>
      </c>
      <c r="S35" s="25">
        <f>IF($A35="","",IF($M35="","Sin asignar",IF($E35="","Falta fecha",IF(OR($Q35="",$R35=""),"Por confirmar",IF(AND($E35&gt;=$Q35,$E35&lt;=$R35),"Disponible","No disponible")))))</f>
        <v/>
      </c>
      <c r="T35" s="42">
        <f>IF(OR($A35="",$M35="",$F35=""),"",IFERROR(ROUND($F35*INDEX(tblLocalizaciones[Coste por jornada (€)],MATCH($M35,tblLocalizaciones[Código localización],0))+INDEX(tblLocalizaciones[Coste de permisos (€)],MATCH($M35,tblLocalizaciones[Código localización],0))+INDEX(tblLocalizaciones[Otros costes fijos (€)],MATCH($M35,tblLocalizaciones[Código localización],0)),2),""))</f>
        <v/>
      </c>
      <c r="U35" s="13" t="n"/>
      <c r="V35" s="13" t="n"/>
      <c r="W35" s="25">
        <f>IF($A35="","",IF(COUNTIF($A$5:$A$204,$A35)&gt;1,"REVISAR",IF($M35="","REVISAR",IF($N35="Código no encontrado","CONFLICTO",IF($S35="No disponible","CONFLICTO",IF($O35="Descartada","CONFLICTO",IF(OR($E35="",$F35="",$U35=""),"REVISAR",IF(OR($P35="Denegado",$P35="No consultado"),"REVISAR","CORRECTO")))))))</f>
        <v/>
      </c>
      <c r="X35" s="24" t="n"/>
    </row>
    <row r="36">
      <c r="A36" s="13" t="n"/>
      <c r="B36" s="13" t="n"/>
      <c r="C36" s="24" t="n"/>
      <c r="D36" s="13" t="n"/>
      <c r="E36" s="37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25">
        <f>IF($A36="","",IF($M36="","",IFERROR(INDEX(tblLocalizaciones[Nombre de la localización],MATCH($M36,tblLocalizaciones[Código localización],0)),"Código no encontrado")))</f>
        <v/>
      </c>
      <c r="O36" s="25">
        <f>IF(OR($A36="",$M36=""),"",IFERROR(INDEX(tblLocalizaciones[Estado candidatura],MATCH($M36,tblLocalizaciones[Código localización],0)),""))</f>
        <v/>
      </c>
      <c r="P36" s="25">
        <f>IF(OR($A36="",$M36=""),"",IFERROR(INDEX(tblLocalizaciones[Estado permiso],MATCH($M36,tblLocalizaciones[Código localización],0)),""))</f>
        <v/>
      </c>
      <c r="Q36" s="43">
        <f>IF(OR($A36="",$M36=""),"",IFERROR(INDEX(tblLocalizaciones[Disponible desde],MATCH($M36,tblLocalizaciones[Código localización],0)),""))</f>
        <v/>
      </c>
      <c r="R36" s="43">
        <f>IF(OR($A36="",$M36=""),"",IFERROR(INDEX(tblLocalizaciones[Disponible hasta],MATCH($M36,tblLocalizaciones[Código localización],0)),""))</f>
        <v/>
      </c>
      <c r="S36" s="25">
        <f>IF($A36="","",IF($M36="","Sin asignar",IF($E36="","Falta fecha",IF(OR($Q36="",$R36=""),"Por confirmar",IF(AND($E36&gt;=$Q36,$E36&lt;=$R36),"Disponible","No disponible")))))</f>
        <v/>
      </c>
      <c r="T36" s="42">
        <f>IF(OR($A36="",$M36="",$F36=""),"",IFERROR(ROUND($F36*INDEX(tblLocalizaciones[Coste por jornada (€)],MATCH($M36,tblLocalizaciones[Código localización],0))+INDEX(tblLocalizaciones[Coste de permisos (€)],MATCH($M36,tblLocalizaciones[Código localización],0))+INDEX(tblLocalizaciones[Otros costes fijos (€)],MATCH($M36,tblLocalizaciones[Código localización],0)),2),""))</f>
        <v/>
      </c>
      <c r="U36" s="13" t="n"/>
      <c r="V36" s="13" t="n"/>
      <c r="W36" s="25">
        <f>IF($A36="","",IF(COUNTIF($A$5:$A$204,$A36)&gt;1,"REVISAR",IF($M36="","REVISAR",IF($N36="Código no encontrado","CONFLICTO",IF($S36="No disponible","CONFLICTO",IF($O36="Descartada","CONFLICTO",IF(OR($E36="",$F36="",$U36=""),"REVISAR",IF(OR($P36="Denegado",$P36="No consultado"),"REVISAR","CORRECTO")))))))</f>
        <v/>
      </c>
      <c r="X36" s="24" t="n"/>
    </row>
    <row r="37">
      <c r="A37" s="13" t="n"/>
      <c r="B37" s="13" t="n"/>
      <c r="C37" s="24" t="n"/>
      <c r="D37" s="13" t="n"/>
      <c r="E37" s="37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25">
        <f>IF($A37="","",IF($M37="","",IFERROR(INDEX(tblLocalizaciones[Nombre de la localización],MATCH($M37,tblLocalizaciones[Código localización],0)),"Código no encontrado")))</f>
        <v/>
      </c>
      <c r="O37" s="25">
        <f>IF(OR($A37="",$M37=""),"",IFERROR(INDEX(tblLocalizaciones[Estado candidatura],MATCH($M37,tblLocalizaciones[Código localización],0)),""))</f>
        <v/>
      </c>
      <c r="P37" s="25">
        <f>IF(OR($A37="",$M37=""),"",IFERROR(INDEX(tblLocalizaciones[Estado permiso],MATCH($M37,tblLocalizaciones[Código localización],0)),""))</f>
        <v/>
      </c>
      <c r="Q37" s="43">
        <f>IF(OR($A37="",$M37=""),"",IFERROR(INDEX(tblLocalizaciones[Disponible desde],MATCH($M37,tblLocalizaciones[Código localización],0)),""))</f>
        <v/>
      </c>
      <c r="R37" s="43">
        <f>IF(OR($A37="",$M37=""),"",IFERROR(INDEX(tblLocalizaciones[Disponible hasta],MATCH($M37,tblLocalizaciones[Código localización],0)),""))</f>
        <v/>
      </c>
      <c r="S37" s="25">
        <f>IF($A37="","",IF($M37="","Sin asignar",IF($E37="","Falta fecha",IF(OR($Q37="",$R37=""),"Por confirmar",IF(AND($E37&gt;=$Q37,$E37&lt;=$R37),"Disponible","No disponible")))))</f>
        <v/>
      </c>
      <c r="T37" s="42">
        <f>IF(OR($A37="",$M37="",$F37=""),"",IFERROR(ROUND($F37*INDEX(tblLocalizaciones[Coste por jornada (€)],MATCH($M37,tblLocalizaciones[Código localización],0))+INDEX(tblLocalizaciones[Coste de permisos (€)],MATCH($M37,tblLocalizaciones[Código localización],0))+INDEX(tblLocalizaciones[Otros costes fijos (€)],MATCH($M37,tblLocalizaciones[Código localización],0)),2),""))</f>
        <v/>
      </c>
      <c r="U37" s="13" t="n"/>
      <c r="V37" s="13" t="n"/>
      <c r="W37" s="25">
        <f>IF($A37="","",IF(COUNTIF($A$5:$A$204,$A37)&gt;1,"REVISAR",IF($M37="","REVISAR",IF($N37="Código no encontrado","CONFLICTO",IF($S37="No disponible","CONFLICTO",IF($O37="Descartada","CONFLICTO",IF(OR($E37="",$F37="",$U37=""),"REVISAR",IF(OR($P37="Denegado",$P37="No consultado"),"REVISAR","CORRECTO")))))))</f>
        <v/>
      </c>
      <c r="X37" s="24" t="n"/>
    </row>
    <row r="38">
      <c r="A38" s="13" t="n"/>
      <c r="B38" s="13" t="n"/>
      <c r="C38" s="24" t="n"/>
      <c r="D38" s="13" t="n"/>
      <c r="E38" s="37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25">
        <f>IF($A38="","",IF($M38="","",IFERROR(INDEX(tblLocalizaciones[Nombre de la localización],MATCH($M38,tblLocalizaciones[Código localización],0)),"Código no encontrado")))</f>
        <v/>
      </c>
      <c r="O38" s="25">
        <f>IF(OR($A38="",$M38=""),"",IFERROR(INDEX(tblLocalizaciones[Estado candidatura],MATCH($M38,tblLocalizaciones[Código localización],0)),""))</f>
        <v/>
      </c>
      <c r="P38" s="25">
        <f>IF(OR($A38="",$M38=""),"",IFERROR(INDEX(tblLocalizaciones[Estado permiso],MATCH($M38,tblLocalizaciones[Código localización],0)),""))</f>
        <v/>
      </c>
      <c r="Q38" s="43">
        <f>IF(OR($A38="",$M38=""),"",IFERROR(INDEX(tblLocalizaciones[Disponible desde],MATCH($M38,tblLocalizaciones[Código localización],0)),""))</f>
        <v/>
      </c>
      <c r="R38" s="43">
        <f>IF(OR($A38="",$M38=""),"",IFERROR(INDEX(tblLocalizaciones[Disponible hasta],MATCH($M38,tblLocalizaciones[Código localización],0)),""))</f>
        <v/>
      </c>
      <c r="S38" s="25">
        <f>IF($A38="","",IF($M38="","Sin asignar",IF($E38="","Falta fecha",IF(OR($Q38="",$R38=""),"Por confirmar",IF(AND($E38&gt;=$Q38,$E38&lt;=$R38),"Disponible","No disponible")))))</f>
        <v/>
      </c>
      <c r="T38" s="42">
        <f>IF(OR($A38="",$M38="",$F38=""),"",IFERROR(ROUND($F38*INDEX(tblLocalizaciones[Coste por jornada (€)],MATCH($M38,tblLocalizaciones[Código localización],0))+INDEX(tblLocalizaciones[Coste de permisos (€)],MATCH($M38,tblLocalizaciones[Código localización],0))+INDEX(tblLocalizaciones[Otros costes fijos (€)],MATCH($M38,tblLocalizaciones[Código localización],0)),2),""))</f>
        <v/>
      </c>
      <c r="U38" s="13" t="n"/>
      <c r="V38" s="13" t="n"/>
      <c r="W38" s="25">
        <f>IF($A38="","",IF(COUNTIF($A$5:$A$204,$A38)&gt;1,"REVISAR",IF($M38="","REVISAR",IF($N38="Código no encontrado","CONFLICTO",IF($S38="No disponible","CONFLICTO",IF($O38="Descartada","CONFLICTO",IF(OR($E38="",$F38="",$U38=""),"REVISAR",IF(OR($P38="Denegado",$P38="No consultado"),"REVISAR","CORRECTO")))))))</f>
        <v/>
      </c>
      <c r="X38" s="24" t="n"/>
    </row>
    <row r="39">
      <c r="A39" s="13" t="n"/>
      <c r="B39" s="13" t="n"/>
      <c r="C39" s="24" t="n"/>
      <c r="D39" s="13" t="n"/>
      <c r="E39" s="37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25">
        <f>IF($A39="","",IF($M39="","",IFERROR(INDEX(tblLocalizaciones[Nombre de la localización],MATCH($M39,tblLocalizaciones[Código localización],0)),"Código no encontrado")))</f>
        <v/>
      </c>
      <c r="O39" s="25">
        <f>IF(OR($A39="",$M39=""),"",IFERROR(INDEX(tblLocalizaciones[Estado candidatura],MATCH($M39,tblLocalizaciones[Código localización],0)),""))</f>
        <v/>
      </c>
      <c r="P39" s="25">
        <f>IF(OR($A39="",$M39=""),"",IFERROR(INDEX(tblLocalizaciones[Estado permiso],MATCH($M39,tblLocalizaciones[Código localización],0)),""))</f>
        <v/>
      </c>
      <c r="Q39" s="43">
        <f>IF(OR($A39="",$M39=""),"",IFERROR(INDEX(tblLocalizaciones[Disponible desde],MATCH($M39,tblLocalizaciones[Código localización],0)),""))</f>
        <v/>
      </c>
      <c r="R39" s="43">
        <f>IF(OR($A39="",$M39=""),"",IFERROR(INDEX(tblLocalizaciones[Disponible hasta],MATCH($M39,tblLocalizaciones[Código localización],0)),""))</f>
        <v/>
      </c>
      <c r="S39" s="25">
        <f>IF($A39="","",IF($M39="","Sin asignar",IF($E39="","Falta fecha",IF(OR($Q39="",$R39=""),"Por confirmar",IF(AND($E39&gt;=$Q39,$E39&lt;=$R39),"Disponible","No disponible")))))</f>
        <v/>
      </c>
      <c r="T39" s="42">
        <f>IF(OR($A39="",$M39="",$F39=""),"",IFERROR(ROUND($F39*INDEX(tblLocalizaciones[Coste por jornada (€)],MATCH($M39,tblLocalizaciones[Código localización],0))+INDEX(tblLocalizaciones[Coste de permisos (€)],MATCH($M39,tblLocalizaciones[Código localización],0))+INDEX(tblLocalizaciones[Otros costes fijos (€)],MATCH($M39,tblLocalizaciones[Código localización],0)),2),""))</f>
        <v/>
      </c>
      <c r="U39" s="13" t="n"/>
      <c r="V39" s="13" t="n"/>
      <c r="W39" s="25">
        <f>IF($A39="","",IF(COUNTIF($A$5:$A$204,$A39)&gt;1,"REVISAR",IF($M39="","REVISAR",IF($N39="Código no encontrado","CONFLICTO",IF($S39="No disponible","CONFLICTO",IF($O39="Descartada","CONFLICTO",IF(OR($E39="",$F39="",$U39=""),"REVISAR",IF(OR($P39="Denegado",$P39="No consultado"),"REVISAR","CORRECTO")))))))</f>
        <v/>
      </c>
      <c r="X39" s="24" t="n"/>
    </row>
    <row r="40">
      <c r="A40" s="13" t="n"/>
      <c r="B40" s="13" t="n"/>
      <c r="C40" s="24" t="n"/>
      <c r="D40" s="13" t="n"/>
      <c r="E40" s="37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25">
        <f>IF($A40="","",IF($M40="","",IFERROR(INDEX(tblLocalizaciones[Nombre de la localización],MATCH($M40,tblLocalizaciones[Código localización],0)),"Código no encontrado")))</f>
        <v/>
      </c>
      <c r="O40" s="25">
        <f>IF(OR($A40="",$M40=""),"",IFERROR(INDEX(tblLocalizaciones[Estado candidatura],MATCH($M40,tblLocalizaciones[Código localización],0)),""))</f>
        <v/>
      </c>
      <c r="P40" s="25">
        <f>IF(OR($A40="",$M40=""),"",IFERROR(INDEX(tblLocalizaciones[Estado permiso],MATCH($M40,tblLocalizaciones[Código localización],0)),""))</f>
        <v/>
      </c>
      <c r="Q40" s="43">
        <f>IF(OR($A40="",$M40=""),"",IFERROR(INDEX(tblLocalizaciones[Disponible desde],MATCH($M40,tblLocalizaciones[Código localización],0)),""))</f>
        <v/>
      </c>
      <c r="R40" s="43">
        <f>IF(OR($A40="",$M40=""),"",IFERROR(INDEX(tblLocalizaciones[Disponible hasta],MATCH($M40,tblLocalizaciones[Código localización],0)),""))</f>
        <v/>
      </c>
      <c r="S40" s="25">
        <f>IF($A40="","",IF($M40="","Sin asignar",IF($E40="","Falta fecha",IF(OR($Q40="",$R40=""),"Por confirmar",IF(AND($E40&gt;=$Q40,$E40&lt;=$R40),"Disponible","No disponible")))))</f>
        <v/>
      </c>
      <c r="T40" s="42">
        <f>IF(OR($A40="",$M40="",$F40=""),"",IFERROR(ROUND($F40*INDEX(tblLocalizaciones[Coste por jornada (€)],MATCH($M40,tblLocalizaciones[Código localización],0))+INDEX(tblLocalizaciones[Coste de permisos (€)],MATCH($M40,tblLocalizaciones[Código localización],0))+INDEX(tblLocalizaciones[Otros costes fijos (€)],MATCH($M40,tblLocalizaciones[Código localización],0)),2),""))</f>
        <v/>
      </c>
      <c r="U40" s="13" t="n"/>
      <c r="V40" s="13" t="n"/>
      <c r="W40" s="25">
        <f>IF($A40="","",IF(COUNTIF($A$5:$A$204,$A40)&gt;1,"REVISAR",IF($M40="","REVISAR",IF($N40="Código no encontrado","CONFLICTO",IF($S40="No disponible","CONFLICTO",IF($O40="Descartada","CONFLICTO",IF(OR($E40="",$F40="",$U40=""),"REVISAR",IF(OR($P40="Denegado",$P40="No consultado"),"REVISAR","CORRECTO")))))))</f>
        <v/>
      </c>
      <c r="X40" s="24" t="n"/>
    </row>
    <row r="41">
      <c r="A41" s="13" t="n"/>
      <c r="B41" s="13" t="n"/>
      <c r="C41" s="24" t="n"/>
      <c r="D41" s="13" t="n"/>
      <c r="E41" s="37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25">
        <f>IF($A41="","",IF($M41="","",IFERROR(INDEX(tblLocalizaciones[Nombre de la localización],MATCH($M41,tblLocalizaciones[Código localización],0)),"Código no encontrado")))</f>
        <v/>
      </c>
      <c r="O41" s="25">
        <f>IF(OR($A41="",$M41=""),"",IFERROR(INDEX(tblLocalizaciones[Estado candidatura],MATCH($M41,tblLocalizaciones[Código localización],0)),""))</f>
        <v/>
      </c>
      <c r="P41" s="25">
        <f>IF(OR($A41="",$M41=""),"",IFERROR(INDEX(tblLocalizaciones[Estado permiso],MATCH($M41,tblLocalizaciones[Código localización],0)),""))</f>
        <v/>
      </c>
      <c r="Q41" s="43">
        <f>IF(OR($A41="",$M41=""),"",IFERROR(INDEX(tblLocalizaciones[Disponible desde],MATCH($M41,tblLocalizaciones[Código localización],0)),""))</f>
        <v/>
      </c>
      <c r="R41" s="43">
        <f>IF(OR($A41="",$M41=""),"",IFERROR(INDEX(tblLocalizaciones[Disponible hasta],MATCH($M41,tblLocalizaciones[Código localización],0)),""))</f>
        <v/>
      </c>
      <c r="S41" s="25">
        <f>IF($A41="","",IF($M41="","Sin asignar",IF($E41="","Falta fecha",IF(OR($Q41="",$R41=""),"Por confirmar",IF(AND($E41&gt;=$Q41,$E41&lt;=$R41),"Disponible","No disponible")))))</f>
        <v/>
      </c>
      <c r="T41" s="42">
        <f>IF(OR($A41="",$M41="",$F41=""),"",IFERROR(ROUND($F41*INDEX(tblLocalizaciones[Coste por jornada (€)],MATCH($M41,tblLocalizaciones[Código localización],0))+INDEX(tblLocalizaciones[Coste de permisos (€)],MATCH($M41,tblLocalizaciones[Código localización],0))+INDEX(tblLocalizaciones[Otros costes fijos (€)],MATCH($M41,tblLocalizaciones[Código localización],0)),2),""))</f>
        <v/>
      </c>
      <c r="U41" s="13" t="n"/>
      <c r="V41" s="13" t="n"/>
      <c r="W41" s="25">
        <f>IF($A41="","",IF(COUNTIF($A$5:$A$204,$A41)&gt;1,"REVISAR",IF($M41="","REVISAR",IF($N41="Código no encontrado","CONFLICTO",IF($S41="No disponible","CONFLICTO",IF($O41="Descartada","CONFLICTO",IF(OR($E41="",$F41="",$U41=""),"REVISAR",IF(OR($P41="Denegado",$P41="No consultado"),"REVISAR","CORRECTO")))))))</f>
        <v/>
      </c>
      <c r="X41" s="24" t="n"/>
    </row>
    <row r="42">
      <c r="A42" s="13" t="n"/>
      <c r="B42" s="13" t="n"/>
      <c r="C42" s="24" t="n"/>
      <c r="D42" s="13" t="n"/>
      <c r="E42" s="37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25">
        <f>IF($A42="","",IF($M42="","",IFERROR(INDEX(tblLocalizaciones[Nombre de la localización],MATCH($M42,tblLocalizaciones[Código localización],0)),"Código no encontrado")))</f>
        <v/>
      </c>
      <c r="O42" s="25">
        <f>IF(OR($A42="",$M42=""),"",IFERROR(INDEX(tblLocalizaciones[Estado candidatura],MATCH($M42,tblLocalizaciones[Código localización],0)),""))</f>
        <v/>
      </c>
      <c r="P42" s="25">
        <f>IF(OR($A42="",$M42=""),"",IFERROR(INDEX(tblLocalizaciones[Estado permiso],MATCH($M42,tblLocalizaciones[Código localización],0)),""))</f>
        <v/>
      </c>
      <c r="Q42" s="43">
        <f>IF(OR($A42="",$M42=""),"",IFERROR(INDEX(tblLocalizaciones[Disponible desde],MATCH($M42,tblLocalizaciones[Código localización],0)),""))</f>
        <v/>
      </c>
      <c r="R42" s="43">
        <f>IF(OR($A42="",$M42=""),"",IFERROR(INDEX(tblLocalizaciones[Disponible hasta],MATCH($M42,tblLocalizaciones[Código localización],0)),""))</f>
        <v/>
      </c>
      <c r="S42" s="25">
        <f>IF($A42="","",IF($M42="","Sin asignar",IF($E42="","Falta fecha",IF(OR($Q42="",$R42=""),"Por confirmar",IF(AND($E42&gt;=$Q42,$E42&lt;=$R42),"Disponible","No disponible")))))</f>
        <v/>
      </c>
      <c r="T42" s="42">
        <f>IF(OR($A42="",$M42="",$F42=""),"",IFERROR(ROUND($F42*INDEX(tblLocalizaciones[Coste por jornada (€)],MATCH($M42,tblLocalizaciones[Código localización],0))+INDEX(tblLocalizaciones[Coste de permisos (€)],MATCH($M42,tblLocalizaciones[Código localización],0))+INDEX(tblLocalizaciones[Otros costes fijos (€)],MATCH($M42,tblLocalizaciones[Código localización],0)),2),""))</f>
        <v/>
      </c>
      <c r="U42" s="13" t="n"/>
      <c r="V42" s="13" t="n"/>
      <c r="W42" s="25">
        <f>IF($A42="","",IF(COUNTIF($A$5:$A$204,$A42)&gt;1,"REVISAR",IF($M42="","REVISAR",IF($N42="Código no encontrado","CONFLICTO",IF($S42="No disponible","CONFLICTO",IF($O42="Descartada","CONFLICTO",IF(OR($E42="",$F42="",$U42=""),"REVISAR",IF(OR($P42="Denegado",$P42="No consultado"),"REVISAR","CORRECTO")))))))</f>
        <v/>
      </c>
      <c r="X42" s="24" t="n"/>
    </row>
    <row r="43">
      <c r="A43" s="13" t="n"/>
      <c r="B43" s="13" t="n"/>
      <c r="C43" s="24" t="n"/>
      <c r="D43" s="13" t="n"/>
      <c r="E43" s="37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25">
        <f>IF($A43="","",IF($M43="","",IFERROR(INDEX(tblLocalizaciones[Nombre de la localización],MATCH($M43,tblLocalizaciones[Código localización],0)),"Código no encontrado")))</f>
        <v/>
      </c>
      <c r="O43" s="25">
        <f>IF(OR($A43="",$M43=""),"",IFERROR(INDEX(tblLocalizaciones[Estado candidatura],MATCH($M43,tblLocalizaciones[Código localización],0)),""))</f>
        <v/>
      </c>
      <c r="P43" s="25">
        <f>IF(OR($A43="",$M43=""),"",IFERROR(INDEX(tblLocalizaciones[Estado permiso],MATCH($M43,tblLocalizaciones[Código localización],0)),""))</f>
        <v/>
      </c>
      <c r="Q43" s="43">
        <f>IF(OR($A43="",$M43=""),"",IFERROR(INDEX(tblLocalizaciones[Disponible desde],MATCH($M43,tblLocalizaciones[Código localización],0)),""))</f>
        <v/>
      </c>
      <c r="R43" s="43">
        <f>IF(OR($A43="",$M43=""),"",IFERROR(INDEX(tblLocalizaciones[Disponible hasta],MATCH($M43,tblLocalizaciones[Código localización],0)),""))</f>
        <v/>
      </c>
      <c r="S43" s="25">
        <f>IF($A43="","",IF($M43="","Sin asignar",IF($E43="","Falta fecha",IF(OR($Q43="",$R43=""),"Por confirmar",IF(AND($E43&gt;=$Q43,$E43&lt;=$R43),"Disponible","No disponible")))))</f>
        <v/>
      </c>
      <c r="T43" s="42">
        <f>IF(OR($A43="",$M43="",$F43=""),"",IFERROR(ROUND($F43*INDEX(tblLocalizaciones[Coste por jornada (€)],MATCH($M43,tblLocalizaciones[Código localización],0))+INDEX(tblLocalizaciones[Coste de permisos (€)],MATCH($M43,tblLocalizaciones[Código localización],0))+INDEX(tblLocalizaciones[Otros costes fijos (€)],MATCH($M43,tblLocalizaciones[Código localización],0)),2),""))</f>
        <v/>
      </c>
      <c r="U43" s="13" t="n"/>
      <c r="V43" s="13" t="n"/>
      <c r="W43" s="25">
        <f>IF($A43="","",IF(COUNTIF($A$5:$A$204,$A43)&gt;1,"REVISAR",IF($M43="","REVISAR",IF($N43="Código no encontrado","CONFLICTO",IF($S43="No disponible","CONFLICTO",IF($O43="Descartada","CONFLICTO",IF(OR($E43="",$F43="",$U43=""),"REVISAR",IF(OR($P43="Denegado",$P43="No consultado"),"REVISAR","CORRECTO")))))))</f>
        <v/>
      </c>
      <c r="X43" s="24" t="n"/>
    </row>
    <row r="44">
      <c r="A44" s="13" t="n"/>
      <c r="B44" s="13" t="n"/>
      <c r="C44" s="24" t="n"/>
      <c r="D44" s="13" t="n"/>
      <c r="E44" s="37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25">
        <f>IF($A44="","",IF($M44="","",IFERROR(INDEX(tblLocalizaciones[Nombre de la localización],MATCH($M44,tblLocalizaciones[Código localización],0)),"Código no encontrado")))</f>
        <v/>
      </c>
      <c r="O44" s="25">
        <f>IF(OR($A44="",$M44=""),"",IFERROR(INDEX(tblLocalizaciones[Estado candidatura],MATCH($M44,tblLocalizaciones[Código localización],0)),""))</f>
        <v/>
      </c>
      <c r="P44" s="25">
        <f>IF(OR($A44="",$M44=""),"",IFERROR(INDEX(tblLocalizaciones[Estado permiso],MATCH($M44,tblLocalizaciones[Código localización],0)),""))</f>
        <v/>
      </c>
      <c r="Q44" s="43">
        <f>IF(OR($A44="",$M44=""),"",IFERROR(INDEX(tblLocalizaciones[Disponible desde],MATCH($M44,tblLocalizaciones[Código localización],0)),""))</f>
        <v/>
      </c>
      <c r="R44" s="43">
        <f>IF(OR($A44="",$M44=""),"",IFERROR(INDEX(tblLocalizaciones[Disponible hasta],MATCH($M44,tblLocalizaciones[Código localización],0)),""))</f>
        <v/>
      </c>
      <c r="S44" s="25">
        <f>IF($A44="","",IF($M44="","Sin asignar",IF($E44="","Falta fecha",IF(OR($Q44="",$R44=""),"Por confirmar",IF(AND($E44&gt;=$Q44,$E44&lt;=$R44),"Disponible","No disponible")))))</f>
        <v/>
      </c>
      <c r="T44" s="42">
        <f>IF(OR($A44="",$M44="",$F44=""),"",IFERROR(ROUND($F44*INDEX(tblLocalizaciones[Coste por jornada (€)],MATCH($M44,tblLocalizaciones[Código localización],0))+INDEX(tblLocalizaciones[Coste de permisos (€)],MATCH($M44,tblLocalizaciones[Código localización],0))+INDEX(tblLocalizaciones[Otros costes fijos (€)],MATCH($M44,tblLocalizaciones[Código localización],0)),2),""))</f>
        <v/>
      </c>
      <c r="U44" s="13" t="n"/>
      <c r="V44" s="13" t="n"/>
      <c r="W44" s="25">
        <f>IF($A44="","",IF(COUNTIF($A$5:$A$204,$A44)&gt;1,"REVISAR",IF($M44="","REVISAR",IF($N44="Código no encontrado","CONFLICTO",IF($S44="No disponible","CONFLICTO",IF($O44="Descartada","CONFLICTO",IF(OR($E44="",$F44="",$U44=""),"REVISAR",IF(OR($P44="Denegado",$P44="No consultado"),"REVISAR","CORRECTO")))))))</f>
        <v/>
      </c>
      <c r="X44" s="24" t="n"/>
    </row>
    <row r="45">
      <c r="A45" s="13" t="n"/>
      <c r="B45" s="13" t="n"/>
      <c r="C45" s="24" t="n"/>
      <c r="D45" s="13" t="n"/>
      <c r="E45" s="37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25">
        <f>IF($A45="","",IF($M45="","",IFERROR(INDEX(tblLocalizaciones[Nombre de la localización],MATCH($M45,tblLocalizaciones[Código localización],0)),"Código no encontrado")))</f>
        <v/>
      </c>
      <c r="O45" s="25">
        <f>IF(OR($A45="",$M45=""),"",IFERROR(INDEX(tblLocalizaciones[Estado candidatura],MATCH($M45,tblLocalizaciones[Código localización],0)),""))</f>
        <v/>
      </c>
      <c r="P45" s="25">
        <f>IF(OR($A45="",$M45=""),"",IFERROR(INDEX(tblLocalizaciones[Estado permiso],MATCH($M45,tblLocalizaciones[Código localización],0)),""))</f>
        <v/>
      </c>
      <c r="Q45" s="43">
        <f>IF(OR($A45="",$M45=""),"",IFERROR(INDEX(tblLocalizaciones[Disponible desde],MATCH($M45,tblLocalizaciones[Código localización],0)),""))</f>
        <v/>
      </c>
      <c r="R45" s="43">
        <f>IF(OR($A45="",$M45=""),"",IFERROR(INDEX(tblLocalizaciones[Disponible hasta],MATCH($M45,tblLocalizaciones[Código localización],0)),""))</f>
        <v/>
      </c>
      <c r="S45" s="25">
        <f>IF($A45="","",IF($M45="","Sin asignar",IF($E45="","Falta fecha",IF(OR($Q45="",$R45=""),"Por confirmar",IF(AND($E45&gt;=$Q45,$E45&lt;=$R45),"Disponible","No disponible")))))</f>
        <v/>
      </c>
      <c r="T45" s="42">
        <f>IF(OR($A45="",$M45="",$F45=""),"",IFERROR(ROUND($F45*INDEX(tblLocalizaciones[Coste por jornada (€)],MATCH($M45,tblLocalizaciones[Código localización],0))+INDEX(tblLocalizaciones[Coste de permisos (€)],MATCH($M45,tblLocalizaciones[Código localización],0))+INDEX(tblLocalizaciones[Otros costes fijos (€)],MATCH($M45,tblLocalizaciones[Código localización],0)),2),""))</f>
        <v/>
      </c>
      <c r="U45" s="13" t="n"/>
      <c r="V45" s="13" t="n"/>
      <c r="W45" s="25">
        <f>IF($A45="","",IF(COUNTIF($A$5:$A$204,$A45)&gt;1,"REVISAR",IF($M45="","REVISAR",IF($N45="Código no encontrado","CONFLICTO",IF($S45="No disponible","CONFLICTO",IF($O45="Descartada","CONFLICTO",IF(OR($E45="",$F45="",$U45=""),"REVISAR",IF(OR($P45="Denegado",$P45="No consultado"),"REVISAR","CORRECTO")))))))</f>
        <v/>
      </c>
      <c r="X45" s="24" t="n"/>
    </row>
    <row r="46">
      <c r="A46" s="13" t="n"/>
      <c r="B46" s="13" t="n"/>
      <c r="C46" s="24" t="n"/>
      <c r="D46" s="13" t="n"/>
      <c r="E46" s="37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25">
        <f>IF($A46="","",IF($M46="","",IFERROR(INDEX(tblLocalizaciones[Nombre de la localización],MATCH($M46,tblLocalizaciones[Código localización],0)),"Código no encontrado")))</f>
        <v/>
      </c>
      <c r="O46" s="25">
        <f>IF(OR($A46="",$M46=""),"",IFERROR(INDEX(tblLocalizaciones[Estado candidatura],MATCH($M46,tblLocalizaciones[Código localización],0)),""))</f>
        <v/>
      </c>
      <c r="P46" s="25">
        <f>IF(OR($A46="",$M46=""),"",IFERROR(INDEX(tblLocalizaciones[Estado permiso],MATCH($M46,tblLocalizaciones[Código localización],0)),""))</f>
        <v/>
      </c>
      <c r="Q46" s="43">
        <f>IF(OR($A46="",$M46=""),"",IFERROR(INDEX(tblLocalizaciones[Disponible desde],MATCH($M46,tblLocalizaciones[Código localización],0)),""))</f>
        <v/>
      </c>
      <c r="R46" s="43">
        <f>IF(OR($A46="",$M46=""),"",IFERROR(INDEX(tblLocalizaciones[Disponible hasta],MATCH($M46,tblLocalizaciones[Código localización],0)),""))</f>
        <v/>
      </c>
      <c r="S46" s="25">
        <f>IF($A46="","",IF($M46="","Sin asignar",IF($E46="","Falta fecha",IF(OR($Q46="",$R46=""),"Por confirmar",IF(AND($E46&gt;=$Q46,$E46&lt;=$R46),"Disponible","No disponible")))))</f>
        <v/>
      </c>
      <c r="T46" s="42">
        <f>IF(OR($A46="",$M46="",$F46=""),"",IFERROR(ROUND($F46*INDEX(tblLocalizaciones[Coste por jornada (€)],MATCH($M46,tblLocalizaciones[Código localización],0))+INDEX(tblLocalizaciones[Coste de permisos (€)],MATCH($M46,tblLocalizaciones[Código localización],0))+INDEX(tblLocalizaciones[Otros costes fijos (€)],MATCH($M46,tblLocalizaciones[Código localización],0)),2),""))</f>
        <v/>
      </c>
      <c r="U46" s="13" t="n"/>
      <c r="V46" s="13" t="n"/>
      <c r="W46" s="25">
        <f>IF($A46="","",IF(COUNTIF($A$5:$A$204,$A46)&gt;1,"REVISAR",IF($M46="","REVISAR",IF($N46="Código no encontrado","CONFLICTO",IF($S46="No disponible","CONFLICTO",IF($O46="Descartada","CONFLICTO",IF(OR($E46="",$F46="",$U46=""),"REVISAR",IF(OR($P46="Denegado",$P46="No consultado"),"REVISAR","CORRECTO")))))))</f>
        <v/>
      </c>
      <c r="X46" s="24" t="n"/>
    </row>
    <row r="47">
      <c r="A47" s="13" t="n"/>
      <c r="B47" s="13" t="n"/>
      <c r="C47" s="24" t="n"/>
      <c r="D47" s="13" t="n"/>
      <c r="E47" s="37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25">
        <f>IF($A47="","",IF($M47="","",IFERROR(INDEX(tblLocalizaciones[Nombre de la localización],MATCH($M47,tblLocalizaciones[Código localización],0)),"Código no encontrado")))</f>
        <v/>
      </c>
      <c r="O47" s="25">
        <f>IF(OR($A47="",$M47=""),"",IFERROR(INDEX(tblLocalizaciones[Estado candidatura],MATCH($M47,tblLocalizaciones[Código localización],0)),""))</f>
        <v/>
      </c>
      <c r="P47" s="25">
        <f>IF(OR($A47="",$M47=""),"",IFERROR(INDEX(tblLocalizaciones[Estado permiso],MATCH($M47,tblLocalizaciones[Código localización],0)),""))</f>
        <v/>
      </c>
      <c r="Q47" s="43">
        <f>IF(OR($A47="",$M47=""),"",IFERROR(INDEX(tblLocalizaciones[Disponible desde],MATCH($M47,tblLocalizaciones[Código localización],0)),""))</f>
        <v/>
      </c>
      <c r="R47" s="43">
        <f>IF(OR($A47="",$M47=""),"",IFERROR(INDEX(tblLocalizaciones[Disponible hasta],MATCH($M47,tblLocalizaciones[Código localización],0)),""))</f>
        <v/>
      </c>
      <c r="S47" s="25">
        <f>IF($A47="","",IF($M47="","Sin asignar",IF($E47="","Falta fecha",IF(OR($Q47="",$R47=""),"Por confirmar",IF(AND($E47&gt;=$Q47,$E47&lt;=$R47),"Disponible","No disponible")))))</f>
        <v/>
      </c>
      <c r="T47" s="42">
        <f>IF(OR($A47="",$M47="",$F47=""),"",IFERROR(ROUND($F47*INDEX(tblLocalizaciones[Coste por jornada (€)],MATCH($M47,tblLocalizaciones[Código localización],0))+INDEX(tblLocalizaciones[Coste de permisos (€)],MATCH($M47,tblLocalizaciones[Código localización],0))+INDEX(tblLocalizaciones[Otros costes fijos (€)],MATCH($M47,tblLocalizaciones[Código localización],0)),2),""))</f>
        <v/>
      </c>
      <c r="U47" s="13" t="n"/>
      <c r="V47" s="13" t="n"/>
      <c r="W47" s="25">
        <f>IF($A47="","",IF(COUNTIF($A$5:$A$204,$A47)&gt;1,"REVISAR",IF($M47="","REVISAR",IF($N47="Código no encontrado","CONFLICTO",IF($S47="No disponible","CONFLICTO",IF($O47="Descartada","CONFLICTO",IF(OR($E47="",$F47="",$U47=""),"REVISAR",IF(OR($P47="Denegado",$P47="No consultado"),"REVISAR","CORRECTO")))))))</f>
        <v/>
      </c>
      <c r="X47" s="24" t="n"/>
    </row>
    <row r="48">
      <c r="A48" s="13" t="n"/>
      <c r="B48" s="13" t="n"/>
      <c r="C48" s="24" t="n"/>
      <c r="D48" s="13" t="n"/>
      <c r="E48" s="37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25">
        <f>IF($A48="","",IF($M48="","",IFERROR(INDEX(tblLocalizaciones[Nombre de la localización],MATCH($M48,tblLocalizaciones[Código localización],0)),"Código no encontrado")))</f>
        <v/>
      </c>
      <c r="O48" s="25">
        <f>IF(OR($A48="",$M48=""),"",IFERROR(INDEX(tblLocalizaciones[Estado candidatura],MATCH($M48,tblLocalizaciones[Código localización],0)),""))</f>
        <v/>
      </c>
      <c r="P48" s="25">
        <f>IF(OR($A48="",$M48=""),"",IFERROR(INDEX(tblLocalizaciones[Estado permiso],MATCH($M48,tblLocalizaciones[Código localización],0)),""))</f>
        <v/>
      </c>
      <c r="Q48" s="43">
        <f>IF(OR($A48="",$M48=""),"",IFERROR(INDEX(tblLocalizaciones[Disponible desde],MATCH($M48,tblLocalizaciones[Código localización],0)),""))</f>
        <v/>
      </c>
      <c r="R48" s="43">
        <f>IF(OR($A48="",$M48=""),"",IFERROR(INDEX(tblLocalizaciones[Disponible hasta],MATCH($M48,tblLocalizaciones[Código localización],0)),""))</f>
        <v/>
      </c>
      <c r="S48" s="25">
        <f>IF($A48="","",IF($M48="","Sin asignar",IF($E48="","Falta fecha",IF(OR($Q48="",$R48=""),"Por confirmar",IF(AND($E48&gt;=$Q48,$E48&lt;=$R48),"Disponible","No disponible")))))</f>
        <v/>
      </c>
      <c r="T48" s="42">
        <f>IF(OR($A48="",$M48="",$F48=""),"",IFERROR(ROUND($F48*INDEX(tblLocalizaciones[Coste por jornada (€)],MATCH($M48,tblLocalizaciones[Código localización],0))+INDEX(tblLocalizaciones[Coste de permisos (€)],MATCH($M48,tblLocalizaciones[Código localización],0))+INDEX(tblLocalizaciones[Otros costes fijos (€)],MATCH($M48,tblLocalizaciones[Código localización],0)),2),""))</f>
        <v/>
      </c>
      <c r="U48" s="13" t="n"/>
      <c r="V48" s="13" t="n"/>
      <c r="W48" s="25">
        <f>IF($A48="","",IF(COUNTIF($A$5:$A$204,$A48)&gt;1,"REVISAR",IF($M48="","REVISAR",IF($N48="Código no encontrado","CONFLICTO",IF($S48="No disponible","CONFLICTO",IF($O48="Descartada","CONFLICTO",IF(OR($E48="",$F48="",$U48=""),"REVISAR",IF(OR($P48="Denegado",$P48="No consultado"),"REVISAR","CORRECTO")))))))</f>
        <v/>
      </c>
      <c r="X48" s="24" t="n"/>
    </row>
    <row r="49">
      <c r="A49" s="13" t="n"/>
      <c r="B49" s="13" t="n"/>
      <c r="C49" s="24" t="n"/>
      <c r="D49" s="13" t="n"/>
      <c r="E49" s="37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25">
        <f>IF($A49="","",IF($M49="","",IFERROR(INDEX(tblLocalizaciones[Nombre de la localización],MATCH($M49,tblLocalizaciones[Código localización],0)),"Código no encontrado")))</f>
        <v/>
      </c>
      <c r="O49" s="25">
        <f>IF(OR($A49="",$M49=""),"",IFERROR(INDEX(tblLocalizaciones[Estado candidatura],MATCH($M49,tblLocalizaciones[Código localización],0)),""))</f>
        <v/>
      </c>
      <c r="P49" s="25">
        <f>IF(OR($A49="",$M49=""),"",IFERROR(INDEX(tblLocalizaciones[Estado permiso],MATCH($M49,tblLocalizaciones[Código localización],0)),""))</f>
        <v/>
      </c>
      <c r="Q49" s="43">
        <f>IF(OR($A49="",$M49=""),"",IFERROR(INDEX(tblLocalizaciones[Disponible desde],MATCH($M49,tblLocalizaciones[Código localización],0)),""))</f>
        <v/>
      </c>
      <c r="R49" s="43">
        <f>IF(OR($A49="",$M49=""),"",IFERROR(INDEX(tblLocalizaciones[Disponible hasta],MATCH($M49,tblLocalizaciones[Código localización],0)),""))</f>
        <v/>
      </c>
      <c r="S49" s="25">
        <f>IF($A49="","",IF($M49="","Sin asignar",IF($E49="","Falta fecha",IF(OR($Q49="",$R49=""),"Por confirmar",IF(AND($E49&gt;=$Q49,$E49&lt;=$R49),"Disponible","No disponible")))))</f>
        <v/>
      </c>
      <c r="T49" s="42">
        <f>IF(OR($A49="",$M49="",$F49=""),"",IFERROR(ROUND($F49*INDEX(tblLocalizaciones[Coste por jornada (€)],MATCH($M49,tblLocalizaciones[Código localización],0))+INDEX(tblLocalizaciones[Coste de permisos (€)],MATCH($M49,tblLocalizaciones[Código localización],0))+INDEX(tblLocalizaciones[Otros costes fijos (€)],MATCH($M49,tblLocalizaciones[Código localización],0)),2),""))</f>
        <v/>
      </c>
      <c r="U49" s="13" t="n"/>
      <c r="V49" s="13" t="n"/>
      <c r="W49" s="25">
        <f>IF($A49="","",IF(COUNTIF($A$5:$A$204,$A49)&gt;1,"REVISAR",IF($M49="","REVISAR",IF($N49="Código no encontrado","CONFLICTO",IF($S49="No disponible","CONFLICTO",IF($O49="Descartada","CONFLICTO",IF(OR($E49="",$F49="",$U49=""),"REVISAR",IF(OR($P49="Denegado",$P49="No consultado"),"REVISAR","CORRECTO")))))))</f>
        <v/>
      </c>
      <c r="X49" s="24" t="n"/>
    </row>
    <row r="50">
      <c r="A50" s="13" t="n"/>
      <c r="B50" s="13" t="n"/>
      <c r="C50" s="24" t="n"/>
      <c r="D50" s="13" t="n"/>
      <c r="E50" s="37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25">
        <f>IF($A50="","",IF($M50="","",IFERROR(INDEX(tblLocalizaciones[Nombre de la localización],MATCH($M50,tblLocalizaciones[Código localización],0)),"Código no encontrado")))</f>
        <v/>
      </c>
      <c r="O50" s="25">
        <f>IF(OR($A50="",$M50=""),"",IFERROR(INDEX(tblLocalizaciones[Estado candidatura],MATCH($M50,tblLocalizaciones[Código localización],0)),""))</f>
        <v/>
      </c>
      <c r="P50" s="25">
        <f>IF(OR($A50="",$M50=""),"",IFERROR(INDEX(tblLocalizaciones[Estado permiso],MATCH($M50,tblLocalizaciones[Código localización],0)),""))</f>
        <v/>
      </c>
      <c r="Q50" s="43">
        <f>IF(OR($A50="",$M50=""),"",IFERROR(INDEX(tblLocalizaciones[Disponible desde],MATCH($M50,tblLocalizaciones[Código localización],0)),""))</f>
        <v/>
      </c>
      <c r="R50" s="43">
        <f>IF(OR($A50="",$M50=""),"",IFERROR(INDEX(tblLocalizaciones[Disponible hasta],MATCH($M50,tblLocalizaciones[Código localización],0)),""))</f>
        <v/>
      </c>
      <c r="S50" s="25">
        <f>IF($A50="","",IF($M50="","Sin asignar",IF($E50="","Falta fecha",IF(OR($Q50="",$R50=""),"Por confirmar",IF(AND($E50&gt;=$Q50,$E50&lt;=$R50),"Disponible","No disponible")))))</f>
        <v/>
      </c>
      <c r="T50" s="42">
        <f>IF(OR($A50="",$M50="",$F50=""),"",IFERROR(ROUND($F50*INDEX(tblLocalizaciones[Coste por jornada (€)],MATCH($M50,tblLocalizaciones[Código localización],0))+INDEX(tblLocalizaciones[Coste de permisos (€)],MATCH($M50,tblLocalizaciones[Código localización],0))+INDEX(tblLocalizaciones[Otros costes fijos (€)],MATCH($M50,tblLocalizaciones[Código localización],0)),2),""))</f>
        <v/>
      </c>
      <c r="U50" s="13" t="n"/>
      <c r="V50" s="13" t="n"/>
      <c r="W50" s="25">
        <f>IF($A50="","",IF(COUNTIF($A$5:$A$204,$A50)&gt;1,"REVISAR",IF($M50="","REVISAR",IF($N50="Código no encontrado","CONFLICTO",IF($S50="No disponible","CONFLICTO",IF($O50="Descartada","CONFLICTO",IF(OR($E50="",$F50="",$U50=""),"REVISAR",IF(OR($P50="Denegado",$P50="No consultado"),"REVISAR","CORRECTO")))))))</f>
        <v/>
      </c>
      <c r="X50" s="24" t="n"/>
    </row>
    <row r="51">
      <c r="A51" s="13" t="n"/>
      <c r="B51" s="13" t="n"/>
      <c r="C51" s="24" t="n"/>
      <c r="D51" s="13" t="n"/>
      <c r="E51" s="37" t="n"/>
      <c r="F51" s="13" t="n"/>
      <c r="G51" s="13" t="n"/>
      <c r="H51" s="13" t="n"/>
      <c r="I51" s="13" t="n"/>
      <c r="J51" s="13" t="n"/>
      <c r="K51" s="13" t="n"/>
      <c r="L51" s="13" t="n"/>
      <c r="M51" s="13" t="n"/>
      <c r="N51" s="25">
        <f>IF($A51="","",IF($M51="","",IFERROR(INDEX(tblLocalizaciones[Nombre de la localización],MATCH($M51,tblLocalizaciones[Código localización],0)),"Código no encontrado")))</f>
        <v/>
      </c>
      <c r="O51" s="25">
        <f>IF(OR($A51="",$M51=""),"",IFERROR(INDEX(tblLocalizaciones[Estado candidatura],MATCH($M51,tblLocalizaciones[Código localización],0)),""))</f>
        <v/>
      </c>
      <c r="P51" s="25">
        <f>IF(OR($A51="",$M51=""),"",IFERROR(INDEX(tblLocalizaciones[Estado permiso],MATCH($M51,tblLocalizaciones[Código localización],0)),""))</f>
        <v/>
      </c>
      <c r="Q51" s="43">
        <f>IF(OR($A51="",$M51=""),"",IFERROR(INDEX(tblLocalizaciones[Disponible desde],MATCH($M51,tblLocalizaciones[Código localización],0)),""))</f>
        <v/>
      </c>
      <c r="R51" s="43">
        <f>IF(OR($A51="",$M51=""),"",IFERROR(INDEX(tblLocalizaciones[Disponible hasta],MATCH($M51,tblLocalizaciones[Código localización],0)),""))</f>
        <v/>
      </c>
      <c r="S51" s="25">
        <f>IF($A51="","",IF($M51="","Sin asignar",IF($E51="","Falta fecha",IF(OR($Q51="",$R51=""),"Por confirmar",IF(AND($E51&gt;=$Q51,$E51&lt;=$R51),"Disponible","No disponible")))))</f>
        <v/>
      </c>
      <c r="T51" s="42">
        <f>IF(OR($A51="",$M51="",$F51=""),"",IFERROR(ROUND($F51*INDEX(tblLocalizaciones[Coste por jornada (€)],MATCH($M51,tblLocalizaciones[Código localización],0))+INDEX(tblLocalizaciones[Coste de permisos (€)],MATCH($M51,tblLocalizaciones[Código localización],0))+INDEX(tblLocalizaciones[Otros costes fijos (€)],MATCH($M51,tblLocalizaciones[Código localización],0)),2),""))</f>
        <v/>
      </c>
      <c r="U51" s="13" t="n"/>
      <c r="V51" s="13" t="n"/>
      <c r="W51" s="25">
        <f>IF($A51="","",IF(COUNTIF($A$5:$A$204,$A51)&gt;1,"REVISAR",IF($M51="","REVISAR",IF($N51="Código no encontrado","CONFLICTO",IF($S51="No disponible","CONFLICTO",IF($O51="Descartada","CONFLICTO",IF(OR($E51="",$F51="",$U51=""),"REVISAR",IF(OR($P51="Denegado",$P51="No consultado"),"REVISAR","CORRECTO")))))))</f>
        <v/>
      </c>
      <c r="X51" s="24" t="n"/>
    </row>
    <row r="52">
      <c r="A52" s="13" t="n"/>
      <c r="B52" s="13" t="n"/>
      <c r="C52" s="24" t="n"/>
      <c r="D52" s="13" t="n"/>
      <c r="E52" s="37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25">
        <f>IF($A52="","",IF($M52="","",IFERROR(INDEX(tblLocalizaciones[Nombre de la localización],MATCH($M52,tblLocalizaciones[Código localización],0)),"Código no encontrado")))</f>
        <v/>
      </c>
      <c r="O52" s="25">
        <f>IF(OR($A52="",$M52=""),"",IFERROR(INDEX(tblLocalizaciones[Estado candidatura],MATCH($M52,tblLocalizaciones[Código localización],0)),""))</f>
        <v/>
      </c>
      <c r="P52" s="25">
        <f>IF(OR($A52="",$M52=""),"",IFERROR(INDEX(tblLocalizaciones[Estado permiso],MATCH($M52,tblLocalizaciones[Código localización],0)),""))</f>
        <v/>
      </c>
      <c r="Q52" s="43">
        <f>IF(OR($A52="",$M52=""),"",IFERROR(INDEX(tblLocalizaciones[Disponible desde],MATCH($M52,tblLocalizaciones[Código localización],0)),""))</f>
        <v/>
      </c>
      <c r="R52" s="43">
        <f>IF(OR($A52="",$M52=""),"",IFERROR(INDEX(tblLocalizaciones[Disponible hasta],MATCH($M52,tblLocalizaciones[Código localización],0)),""))</f>
        <v/>
      </c>
      <c r="S52" s="25">
        <f>IF($A52="","",IF($M52="","Sin asignar",IF($E52="","Falta fecha",IF(OR($Q52="",$R52=""),"Por confirmar",IF(AND($E52&gt;=$Q52,$E52&lt;=$R52),"Disponible","No disponible")))))</f>
        <v/>
      </c>
      <c r="T52" s="42">
        <f>IF(OR($A52="",$M52="",$F52=""),"",IFERROR(ROUND($F52*INDEX(tblLocalizaciones[Coste por jornada (€)],MATCH($M52,tblLocalizaciones[Código localización],0))+INDEX(tblLocalizaciones[Coste de permisos (€)],MATCH($M52,tblLocalizaciones[Código localización],0))+INDEX(tblLocalizaciones[Otros costes fijos (€)],MATCH($M52,tblLocalizaciones[Código localización],0)),2),""))</f>
        <v/>
      </c>
      <c r="U52" s="13" t="n"/>
      <c r="V52" s="13" t="n"/>
      <c r="W52" s="25">
        <f>IF($A52="","",IF(COUNTIF($A$5:$A$204,$A52)&gt;1,"REVISAR",IF($M52="","REVISAR",IF($N52="Código no encontrado","CONFLICTO",IF($S52="No disponible","CONFLICTO",IF($O52="Descartada","CONFLICTO",IF(OR($E52="",$F52="",$U52=""),"REVISAR",IF(OR($P52="Denegado",$P52="No consultado"),"REVISAR","CORRECTO")))))))</f>
        <v/>
      </c>
      <c r="X52" s="24" t="n"/>
    </row>
    <row r="53">
      <c r="A53" s="13" t="n"/>
      <c r="B53" s="13" t="n"/>
      <c r="C53" s="24" t="n"/>
      <c r="D53" s="13" t="n"/>
      <c r="E53" s="37" t="n"/>
      <c r="F53" s="13" t="n"/>
      <c r="G53" s="13" t="n"/>
      <c r="H53" s="13" t="n"/>
      <c r="I53" s="13" t="n"/>
      <c r="J53" s="13" t="n"/>
      <c r="K53" s="13" t="n"/>
      <c r="L53" s="13" t="n"/>
      <c r="M53" s="13" t="n"/>
      <c r="N53" s="25">
        <f>IF($A53="","",IF($M53="","",IFERROR(INDEX(tblLocalizaciones[Nombre de la localización],MATCH($M53,tblLocalizaciones[Código localización],0)),"Código no encontrado")))</f>
        <v/>
      </c>
      <c r="O53" s="25">
        <f>IF(OR($A53="",$M53=""),"",IFERROR(INDEX(tblLocalizaciones[Estado candidatura],MATCH($M53,tblLocalizaciones[Código localización],0)),""))</f>
        <v/>
      </c>
      <c r="P53" s="25">
        <f>IF(OR($A53="",$M53=""),"",IFERROR(INDEX(tblLocalizaciones[Estado permiso],MATCH($M53,tblLocalizaciones[Código localización],0)),""))</f>
        <v/>
      </c>
      <c r="Q53" s="43">
        <f>IF(OR($A53="",$M53=""),"",IFERROR(INDEX(tblLocalizaciones[Disponible desde],MATCH($M53,tblLocalizaciones[Código localización],0)),""))</f>
        <v/>
      </c>
      <c r="R53" s="43">
        <f>IF(OR($A53="",$M53=""),"",IFERROR(INDEX(tblLocalizaciones[Disponible hasta],MATCH($M53,tblLocalizaciones[Código localización],0)),""))</f>
        <v/>
      </c>
      <c r="S53" s="25">
        <f>IF($A53="","",IF($M53="","Sin asignar",IF($E53="","Falta fecha",IF(OR($Q53="",$R53=""),"Por confirmar",IF(AND($E53&gt;=$Q53,$E53&lt;=$R53),"Disponible","No disponible")))))</f>
        <v/>
      </c>
      <c r="T53" s="42">
        <f>IF(OR($A53="",$M53="",$F53=""),"",IFERROR(ROUND($F53*INDEX(tblLocalizaciones[Coste por jornada (€)],MATCH($M53,tblLocalizaciones[Código localización],0))+INDEX(tblLocalizaciones[Coste de permisos (€)],MATCH($M53,tblLocalizaciones[Código localización],0))+INDEX(tblLocalizaciones[Otros costes fijos (€)],MATCH($M53,tblLocalizaciones[Código localización],0)),2),""))</f>
        <v/>
      </c>
      <c r="U53" s="13" t="n"/>
      <c r="V53" s="13" t="n"/>
      <c r="W53" s="25">
        <f>IF($A53="","",IF(COUNTIF($A$5:$A$204,$A53)&gt;1,"REVISAR",IF($M53="","REVISAR",IF($N53="Código no encontrado","CONFLICTO",IF($S53="No disponible","CONFLICTO",IF($O53="Descartada","CONFLICTO",IF(OR($E53="",$F53="",$U53=""),"REVISAR",IF(OR($P53="Denegado",$P53="No consultado"),"REVISAR","CORRECTO")))))))</f>
        <v/>
      </c>
      <c r="X53" s="24" t="n"/>
    </row>
    <row r="54">
      <c r="A54" s="13" t="n"/>
      <c r="B54" s="13" t="n"/>
      <c r="C54" s="24" t="n"/>
      <c r="D54" s="13" t="n"/>
      <c r="E54" s="37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25">
        <f>IF($A54="","",IF($M54="","",IFERROR(INDEX(tblLocalizaciones[Nombre de la localización],MATCH($M54,tblLocalizaciones[Código localización],0)),"Código no encontrado")))</f>
        <v/>
      </c>
      <c r="O54" s="25">
        <f>IF(OR($A54="",$M54=""),"",IFERROR(INDEX(tblLocalizaciones[Estado candidatura],MATCH($M54,tblLocalizaciones[Código localización],0)),""))</f>
        <v/>
      </c>
      <c r="P54" s="25">
        <f>IF(OR($A54="",$M54=""),"",IFERROR(INDEX(tblLocalizaciones[Estado permiso],MATCH($M54,tblLocalizaciones[Código localización],0)),""))</f>
        <v/>
      </c>
      <c r="Q54" s="43">
        <f>IF(OR($A54="",$M54=""),"",IFERROR(INDEX(tblLocalizaciones[Disponible desde],MATCH($M54,tblLocalizaciones[Código localización],0)),""))</f>
        <v/>
      </c>
      <c r="R54" s="43">
        <f>IF(OR($A54="",$M54=""),"",IFERROR(INDEX(tblLocalizaciones[Disponible hasta],MATCH($M54,tblLocalizaciones[Código localización],0)),""))</f>
        <v/>
      </c>
      <c r="S54" s="25">
        <f>IF($A54="","",IF($M54="","Sin asignar",IF($E54="","Falta fecha",IF(OR($Q54="",$R54=""),"Por confirmar",IF(AND($E54&gt;=$Q54,$E54&lt;=$R54),"Disponible","No disponible")))))</f>
        <v/>
      </c>
      <c r="T54" s="42">
        <f>IF(OR($A54="",$M54="",$F54=""),"",IFERROR(ROUND($F54*INDEX(tblLocalizaciones[Coste por jornada (€)],MATCH($M54,tblLocalizaciones[Código localización],0))+INDEX(tblLocalizaciones[Coste de permisos (€)],MATCH($M54,tblLocalizaciones[Código localización],0))+INDEX(tblLocalizaciones[Otros costes fijos (€)],MATCH($M54,tblLocalizaciones[Código localización],0)),2),""))</f>
        <v/>
      </c>
      <c r="U54" s="13" t="n"/>
      <c r="V54" s="13" t="n"/>
      <c r="W54" s="25">
        <f>IF($A54="","",IF(COUNTIF($A$5:$A$204,$A54)&gt;1,"REVISAR",IF($M54="","REVISAR",IF($N54="Código no encontrado","CONFLICTO",IF($S54="No disponible","CONFLICTO",IF($O54="Descartada","CONFLICTO",IF(OR($E54="",$F54="",$U54=""),"REVISAR",IF(OR($P54="Denegado",$P54="No consultado"),"REVISAR","CORRECTO")))))))</f>
        <v/>
      </c>
      <c r="X54" s="24" t="n"/>
    </row>
    <row r="55">
      <c r="A55" s="13" t="n"/>
      <c r="B55" s="13" t="n"/>
      <c r="C55" s="24" t="n"/>
      <c r="D55" s="13" t="n"/>
      <c r="E55" s="37" t="n"/>
      <c r="F55" s="13" t="n"/>
      <c r="G55" s="13" t="n"/>
      <c r="H55" s="13" t="n"/>
      <c r="I55" s="13" t="n"/>
      <c r="J55" s="13" t="n"/>
      <c r="K55" s="13" t="n"/>
      <c r="L55" s="13" t="n"/>
      <c r="M55" s="13" t="n"/>
      <c r="N55" s="25">
        <f>IF($A55="","",IF($M55="","",IFERROR(INDEX(tblLocalizaciones[Nombre de la localización],MATCH($M55,tblLocalizaciones[Código localización],0)),"Código no encontrado")))</f>
        <v/>
      </c>
      <c r="O55" s="25">
        <f>IF(OR($A55="",$M55=""),"",IFERROR(INDEX(tblLocalizaciones[Estado candidatura],MATCH($M55,tblLocalizaciones[Código localización],0)),""))</f>
        <v/>
      </c>
      <c r="P55" s="25">
        <f>IF(OR($A55="",$M55=""),"",IFERROR(INDEX(tblLocalizaciones[Estado permiso],MATCH($M55,tblLocalizaciones[Código localización],0)),""))</f>
        <v/>
      </c>
      <c r="Q55" s="43">
        <f>IF(OR($A55="",$M55=""),"",IFERROR(INDEX(tblLocalizaciones[Disponible desde],MATCH($M55,tblLocalizaciones[Código localización],0)),""))</f>
        <v/>
      </c>
      <c r="R55" s="43">
        <f>IF(OR($A55="",$M55=""),"",IFERROR(INDEX(tblLocalizaciones[Disponible hasta],MATCH($M55,tblLocalizaciones[Código localización],0)),""))</f>
        <v/>
      </c>
      <c r="S55" s="25">
        <f>IF($A55="","",IF($M55="","Sin asignar",IF($E55="","Falta fecha",IF(OR($Q55="",$R55=""),"Por confirmar",IF(AND($E55&gt;=$Q55,$E55&lt;=$R55),"Disponible","No disponible")))))</f>
        <v/>
      </c>
      <c r="T55" s="42">
        <f>IF(OR($A55="",$M55="",$F55=""),"",IFERROR(ROUND($F55*INDEX(tblLocalizaciones[Coste por jornada (€)],MATCH($M55,tblLocalizaciones[Código localización],0))+INDEX(tblLocalizaciones[Coste de permisos (€)],MATCH($M55,tblLocalizaciones[Código localización],0))+INDEX(tblLocalizaciones[Otros costes fijos (€)],MATCH($M55,tblLocalizaciones[Código localización],0)),2),""))</f>
        <v/>
      </c>
      <c r="U55" s="13" t="n"/>
      <c r="V55" s="13" t="n"/>
      <c r="W55" s="25">
        <f>IF($A55="","",IF(COUNTIF($A$5:$A$204,$A55)&gt;1,"REVISAR",IF($M55="","REVISAR",IF($N55="Código no encontrado","CONFLICTO",IF($S55="No disponible","CONFLICTO",IF($O55="Descartada","CONFLICTO",IF(OR($E55="",$F55="",$U55=""),"REVISAR",IF(OR($P55="Denegado",$P55="No consultado"),"REVISAR","CORRECTO")))))))</f>
        <v/>
      </c>
      <c r="X55" s="24" t="n"/>
    </row>
    <row r="56">
      <c r="A56" s="13" t="n"/>
      <c r="B56" s="13" t="n"/>
      <c r="C56" s="24" t="n"/>
      <c r="D56" s="13" t="n"/>
      <c r="E56" s="37" t="n"/>
      <c r="F56" s="13" t="n"/>
      <c r="G56" s="13" t="n"/>
      <c r="H56" s="13" t="n"/>
      <c r="I56" s="13" t="n"/>
      <c r="J56" s="13" t="n"/>
      <c r="K56" s="13" t="n"/>
      <c r="L56" s="13" t="n"/>
      <c r="M56" s="13" t="n"/>
      <c r="N56" s="25">
        <f>IF($A56="","",IF($M56="","",IFERROR(INDEX(tblLocalizaciones[Nombre de la localización],MATCH($M56,tblLocalizaciones[Código localización],0)),"Código no encontrado")))</f>
        <v/>
      </c>
      <c r="O56" s="25">
        <f>IF(OR($A56="",$M56=""),"",IFERROR(INDEX(tblLocalizaciones[Estado candidatura],MATCH($M56,tblLocalizaciones[Código localización],0)),""))</f>
        <v/>
      </c>
      <c r="P56" s="25">
        <f>IF(OR($A56="",$M56=""),"",IFERROR(INDEX(tblLocalizaciones[Estado permiso],MATCH($M56,tblLocalizaciones[Código localización],0)),""))</f>
        <v/>
      </c>
      <c r="Q56" s="43">
        <f>IF(OR($A56="",$M56=""),"",IFERROR(INDEX(tblLocalizaciones[Disponible desde],MATCH($M56,tblLocalizaciones[Código localización],0)),""))</f>
        <v/>
      </c>
      <c r="R56" s="43">
        <f>IF(OR($A56="",$M56=""),"",IFERROR(INDEX(tblLocalizaciones[Disponible hasta],MATCH($M56,tblLocalizaciones[Código localización],0)),""))</f>
        <v/>
      </c>
      <c r="S56" s="25">
        <f>IF($A56="","",IF($M56="","Sin asignar",IF($E56="","Falta fecha",IF(OR($Q56="",$R56=""),"Por confirmar",IF(AND($E56&gt;=$Q56,$E56&lt;=$R56),"Disponible","No disponible")))))</f>
        <v/>
      </c>
      <c r="T56" s="42">
        <f>IF(OR($A56="",$M56="",$F56=""),"",IFERROR(ROUND($F56*INDEX(tblLocalizaciones[Coste por jornada (€)],MATCH($M56,tblLocalizaciones[Código localización],0))+INDEX(tblLocalizaciones[Coste de permisos (€)],MATCH($M56,tblLocalizaciones[Código localización],0))+INDEX(tblLocalizaciones[Otros costes fijos (€)],MATCH($M56,tblLocalizaciones[Código localización],0)),2),""))</f>
        <v/>
      </c>
      <c r="U56" s="13" t="n"/>
      <c r="V56" s="13" t="n"/>
      <c r="W56" s="25">
        <f>IF($A56="","",IF(COUNTIF($A$5:$A$204,$A56)&gt;1,"REVISAR",IF($M56="","REVISAR",IF($N56="Código no encontrado","CONFLICTO",IF($S56="No disponible","CONFLICTO",IF($O56="Descartada","CONFLICTO",IF(OR($E56="",$F56="",$U56=""),"REVISAR",IF(OR($P56="Denegado",$P56="No consultado"),"REVISAR","CORRECTO")))))))</f>
        <v/>
      </c>
      <c r="X56" s="24" t="n"/>
    </row>
    <row r="57">
      <c r="A57" s="13" t="n"/>
      <c r="B57" s="13" t="n"/>
      <c r="C57" s="24" t="n"/>
      <c r="D57" s="13" t="n"/>
      <c r="E57" s="37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25">
        <f>IF($A57="","",IF($M57="","",IFERROR(INDEX(tblLocalizaciones[Nombre de la localización],MATCH($M57,tblLocalizaciones[Código localización],0)),"Código no encontrado")))</f>
        <v/>
      </c>
      <c r="O57" s="25">
        <f>IF(OR($A57="",$M57=""),"",IFERROR(INDEX(tblLocalizaciones[Estado candidatura],MATCH($M57,tblLocalizaciones[Código localización],0)),""))</f>
        <v/>
      </c>
      <c r="P57" s="25">
        <f>IF(OR($A57="",$M57=""),"",IFERROR(INDEX(tblLocalizaciones[Estado permiso],MATCH($M57,tblLocalizaciones[Código localización],0)),""))</f>
        <v/>
      </c>
      <c r="Q57" s="43">
        <f>IF(OR($A57="",$M57=""),"",IFERROR(INDEX(tblLocalizaciones[Disponible desde],MATCH($M57,tblLocalizaciones[Código localización],0)),""))</f>
        <v/>
      </c>
      <c r="R57" s="43">
        <f>IF(OR($A57="",$M57=""),"",IFERROR(INDEX(tblLocalizaciones[Disponible hasta],MATCH($M57,tblLocalizaciones[Código localización],0)),""))</f>
        <v/>
      </c>
      <c r="S57" s="25">
        <f>IF($A57="","",IF($M57="","Sin asignar",IF($E57="","Falta fecha",IF(OR($Q57="",$R57=""),"Por confirmar",IF(AND($E57&gt;=$Q57,$E57&lt;=$R57),"Disponible","No disponible")))))</f>
        <v/>
      </c>
      <c r="T57" s="42">
        <f>IF(OR($A57="",$M57="",$F57=""),"",IFERROR(ROUND($F57*INDEX(tblLocalizaciones[Coste por jornada (€)],MATCH($M57,tblLocalizaciones[Código localización],0))+INDEX(tblLocalizaciones[Coste de permisos (€)],MATCH($M57,tblLocalizaciones[Código localización],0))+INDEX(tblLocalizaciones[Otros costes fijos (€)],MATCH($M57,tblLocalizaciones[Código localización],0)),2),""))</f>
        <v/>
      </c>
      <c r="U57" s="13" t="n"/>
      <c r="V57" s="13" t="n"/>
      <c r="W57" s="25">
        <f>IF($A57="","",IF(COUNTIF($A$5:$A$204,$A57)&gt;1,"REVISAR",IF($M57="","REVISAR",IF($N57="Código no encontrado","CONFLICTO",IF($S57="No disponible","CONFLICTO",IF($O57="Descartada","CONFLICTO",IF(OR($E57="",$F57="",$U57=""),"REVISAR",IF(OR($P57="Denegado",$P57="No consultado"),"REVISAR","CORRECTO")))))))</f>
        <v/>
      </c>
      <c r="X57" s="24" t="n"/>
    </row>
    <row r="58">
      <c r="A58" s="13" t="n"/>
      <c r="B58" s="13" t="n"/>
      <c r="C58" s="24" t="n"/>
      <c r="D58" s="13" t="n"/>
      <c r="E58" s="37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25">
        <f>IF($A58="","",IF($M58="","",IFERROR(INDEX(tblLocalizaciones[Nombre de la localización],MATCH($M58,tblLocalizaciones[Código localización],0)),"Código no encontrado")))</f>
        <v/>
      </c>
      <c r="O58" s="25">
        <f>IF(OR($A58="",$M58=""),"",IFERROR(INDEX(tblLocalizaciones[Estado candidatura],MATCH($M58,tblLocalizaciones[Código localización],0)),""))</f>
        <v/>
      </c>
      <c r="P58" s="25">
        <f>IF(OR($A58="",$M58=""),"",IFERROR(INDEX(tblLocalizaciones[Estado permiso],MATCH($M58,tblLocalizaciones[Código localización],0)),""))</f>
        <v/>
      </c>
      <c r="Q58" s="43">
        <f>IF(OR($A58="",$M58=""),"",IFERROR(INDEX(tblLocalizaciones[Disponible desde],MATCH($M58,tblLocalizaciones[Código localización],0)),""))</f>
        <v/>
      </c>
      <c r="R58" s="43">
        <f>IF(OR($A58="",$M58=""),"",IFERROR(INDEX(tblLocalizaciones[Disponible hasta],MATCH($M58,tblLocalizaciones[Código localización],0)),""))</f>
        <v/>
      </c>
      <c r="S58" s="25">
        <f>IF($A58="","",IF($M58="","Sin asignar",IF($E58="","Falta fecha",IF(OR($Q58="",$R58=""),"Por confirmar",IF(AND($E58&gt;=$Q58,$E58&lt;=$R58),"Disponible","No disponible")))))</f>
        <v/>
      </c>
      <c r="T58" s="42">
        <f>IF(OR($A58="",$M58="",$F58=""),"",IFERROR(ROUND($F58*INDEX(tblLocalizaciones[Coste por jornada (€)],MATCH($M58,tblLocalizaciones[Código localización],0))+INDEX(tblLocalizaciones[Coste de permisos (€)],MATCH($M58,tblLocalizaciones[Código localización],0))+INDEX(tblLocalizaciones[Otros costes fijos (€)],MATCH($M58,tblLocalizaciones[Código localización],0)),2),""))</f>
        <v/>
      </c>
      <c r="U58" s="13" t="n"/>
      <c r="V58" s="13" t="n"/>
      <c r="W58" s="25">
        <f>IF($A58="","",IF(COUNTIF($A$5:$A$204,$A58)&gt;1,"REVISAR",IF($M58="","REVISAR",IF($N58="Código no encontrado","CONFLICTO",IF($S58="No disponible","CONFLICTO",IF($O58="Descartada","CONFLICTO",IF(OR($E58="",$F58="",$U58=""),"REVISAR",IF(OR($P58="Denegado",$P58="No consultado"),"REVISAR","CORRECTO")))))))</f>
        <v/>
      </c>
      <c r="X58" s="24" t="n"/>
    </row>
    <row r="59">
      <c r="A59" s="13" t="n"/>
      <c r="B59" s="13" t="n"/>
      <c r="C59" s="24" t="n"/>
      <c r="D59" s="13" t="n"/>
      <c r="E59" s="37" t="n"/>
      <c r="F59" s="13" t="n"/>
      <c r="G59" s="13" t="n"/>
      <c r="H59" s="13" t="n"/>
      <c r="I59" s="13" t="n"/>
      <c r="J59" s="13" t="n"/>
      <c r="K59" s="13" t="n"/>
      <c r="L59" s="13" t="n"/>
      <c r="M59" s="13" t="n"/>
      <c r="N59" s="25">
        <f>IF($A59="","",IF($M59="","",IFERROR(INDEX(tblLocalizaciones[Nombre de la localización],MATCH($M59,tblLocalizaciones[Código localización],0)),"Código no encontrado")))</f>
        <v/>
      </c>
      <c r="O59" s="25">
        <f>IF(OR($A59="",$M59=""),"",IFERROR(INDEX(tblLocalizaciones[Estado candidatura],MATCH($M59,tblLocalizaciones[Código localización],0)),""))</f>
        <v/>
      </c>
      <c r="P59" s="25">
        <f>IF(OR($A59="",$M59=""),"",IFERROR(INDEX(tblLocalizaciones[Estado permiso],MATCH($M59,tblLocalizaciones[Código localización],0)),""))</f>
        <v/>
      </c>
      <c r="Q59" s="43">
        <f>IF(OR($A59="",$M59=""),"",IFERROR(INDEX(tblLocalizaciones[Disponible desde],MATCH($M59,tblLocalizaciones[Código localización],0)),""))</f>
        <v/>
      </c>
      <c r="R59" s="43">
        <f>IF(OR($A59="",$M59=""),"",IFERROR(INDEX(tblLocalizaciones[Disponible hasta],MATCH($M59,tblLocalizaciones[Código localización],0)),""))</f>
        <v/>
      </c>
      <c r="S59" s="25">
        <f>IF($A59="","",IF($M59="","Sin asignar",IF($E59="","Falta fecha",IF(OR($Q59="",$R59=""),"Por confirmar",IF(AND($E59&gt;=$Q59,$E59&lt;=$R59),"Disponible","No disponible")))))</f>
        <v/>
      </c>
      <c r="T59" s="42">
        <f>IF(OR($A59="",$M59="",$F59=""),"",IFERROR(ROUND($F59*INDEX(tblLocalizaciones[Coste por jornada (€)],MATCH($M59,tblLocalizaciones[Código localización],0))+INDEX(tblLocalizaciones[Coste de permisos (€)],MATCH($M59,tblLocalizaciones[Código localización],0))+INDEX(tblLocalizaciones[Otros costes fijos (€)],MATCH($M59,tblLocalizaciones[Código localización],0)),2),""))</f>
        <v/>
      </c>
      <c r="U59" s="13" t="n"/>
      <c r="V59" s="13" t="n"/>
      <c r="W59" s="25">
        <f>IF($A59="","",IF(COUNTIF($A$5:$A$204,$A59)&gt;1,"REVISAR",IF($M59="","REVISAR",IF($N59="Código no encontrado","CONFLICTO",IF($S59="No disponible","CONFLICTO",IF($O59="Descartada","CONFLICTO",IF(OR($E59="",$F59="",$U59=""),"REVISAR",IF(OR($P59="Denegado",$P59="No consultado"),"REVISAR","CORRECTO")))))))</f>
        <v/>
      </c>
      <c r="X59" s="24" t="n"/>
    </row>
    <row r="60">
      <c r="A60" s="13" t="n"/>
      <c r="B60" s="13" t="n"/>
      <c r="C60" s="24" t="n"/>
      <c r="D60" s="13" t="n"/>
      <c r="E60" s="37" t="n"/>
      <c r="F60" s="13" t="n"/>
      <c r="G60" s="13" t="n"/>
      <c r="H60" s="13" t="n"/>
      <c r="I60" s="13" t="n"/>
      <c r="J60" s="13" t="n"/>
      <c r="K60" s="13" t="n"/>
      <c r="L60" s="13" t="n"/>
      <c r="M60" s="13" t="n"/>
      <c r="N60" s="25">
        <f>IF($A60="","",IF($M60="","",IFERROR(INDEX(tblLocalizaciones[Nombre de la localización],MATCH($M60,tblLocalizaciones[Código localización],0)),"Código no encontrado")))</f>
        <v/>
      </c>
      <c r="O60" s="25">
        <f>IF(OR($A60="",$M60=""),"",IFERROR(INDEX(tblLocalizaciones[Estado candidatura],MATCH($M60,tblLocalizaciones[Código localización],0)),""))</f>
        <v/>
      </c>
      <c r="P60" s="25">
        <f>IF(OR($A60="",$M60=""),"",IFERROR(INDEX(tblLocalizaciones[Estado permiso],MATCH($M60,tblLocalizaciones[Código localización],0)),""))</f>
        <v/>
      </c>
      <c r="Q60" s="43">
        <f>IF(OR($A60="",$M60=""),"",IFERROR(INDEX(tblLocalizaciones[Disponible desde],MATCH($M60,tblLocalizaciones[Código localización],0)),""))</f>
        <v/>
      </c>
      <c r="R60" s="43">
        <f>IF(OR($A60="",$M60=""),"",IFERROR(INDEX(tblLocalizaciones[Disponible hasta],MATCH($M60,tblLocalizaciones[Código localización],0)),""))</f>
        <v/>
      </c>
      <c r="S60" s="25">
        <f>IF($A60="","",IF($M60="","Sin asignar",IF($E60="","Falta fecha",IF(OR($Q60="",$R60=""),"Por confirmar",IF(AND($E60&gt;=$Q60,$E60&lt;=$R60),"Disponible","No disponible")))))</f>
        <v/>
      </c>
      <c r="T60" s="42">
        <f>IF(OR($A60="",$M60="",$F60=""),"",IFERROR(ROUND($F60*INDEX(tblLocalizaciones[Coste por jornada (€)],MATCH($M60,tblLocalizaciones[Código localización],0))+INDEX(tblLocalizaciones[Coste de permisos (€)],MATCH($M60,tblLocalizaciones[Código localización],0))+INDEX(tblLocalizaciones[Otros costes fijos (€)],MATCH($M60,tblLocalizaciones[Código localización],0)),2),""))</f>
        <v/>
      </c>
      <c r="U60" s="13" t="n"/>
      <c r="V60" s="13" t="n"/>
      <c r="W60" s="25">
        <f>IF($A60="","",IF(COUNTIF($A$5:$A$204,$A60)&gt;1,"REVISAR",IF($M60="","REVISAR",IF($N60="Código no encontrado","CONFLICTO",IF($S60="No disponible","CONFLICTO",IF($O60="Descartada","CONFLICTO",IF(OR($E60="",$F60="",$U60=""),"REVISAR",IF(OR($P60="Denegado",$P60="No consultado"),"REVISAR","CORRECTO")))))))</f>
        <v/>
      </c>
      <c r="X60" s="24" t="n"/>
    </row>
    <row r="61">
      <c r="A61" s="13" t="n"/>
      <c r="B61" s="13" t="n"/>
      <c r="C61" s="24" t="n"/>
      <c r="D61" s="13" t="n"/>
      <c r="E61" s="37" t="n"/>
      <c r="F61" s="13" t="n"/>
      <c r="G61" s="13" t="n"/>
      <c r="H61" s="13" t="n"/>
      <c r="I61" s="13" t="n"/>
      <c r="J61" s="13" t="n"/>
      <c r="K61" s="13" t="n"/>
      <c r="L61" s="13" t="n"/>
      <c r="M61" s="13" t="n"/>
      <c r="N61" s="25">
        <f>IF($A61="","",IF($M61="","",IFERROR(INDEX(tblLocalizaciones[Nombre de la localización],MATCH($M61,tblLocalizaciones[Código localización],0)),"Código no encontrado")))</f>
        <v/>
      </c>
      <c r="O61" s="25">
        <f>IF(OR($A61="",$M61=""),"",IFERROR(INDEX(tblLocalizaciones[Estado candidatura],MATCH($M61,tblLocalizaciones[Código localización],0)),""))</f>
        <v/>
      </c>
      <c r="P61" s="25">
        <f>IF(OR($A61="",$M61=""),"",IFERROR(INDEX(tblLocalizaciones[Estado permiso],MATCH($M61,tblLocalizaciones[Código localización],0)),""))</f>
        <v/>
      </c>
      <c r="Q61" s="43">
        <f>IF(OR($A61="",$M61=""),"",IFERROR(INDEX(tblLocalizaciones[Disponible desde],MATCH($M61,tblLocalizaciones[Código localización],0)),""))</f>
        <v/>
      </c>
      <c r="R61" s="43">
        <f>IF(OR($A61="",$M61=""),"",IFERROR(INDEX(tblLocalizaciones[Disponible hasta],MATCH($M61,tblLocalizaciones[Código localización],0)),""))</f>
        <v/>
      </c>
      <c r="S61" s="25">
        <f>IF($A61="","",IF($M61="","Sin asignar",IF($E61="","Falta fecha",IF(OR($Q61="",$R61=""),"Por confirmar",IF(AND($E61&gt;=$Q61,$E61&lt;=$R61),"Disponible","No disponible")))))</f>
        <v/>
      </c>
      <c r="T61" s="42">
        <f>IF(OR($A61="",$M61="",$F61=""),"",IFERROR(ROUND($F61*INDEX(tblLocalizaciones[Coste por jornada (€)],MATCH($M61,tblLocalizaciones[Código localización],0))+INDEX(tblLocalizaciones[Coste de permisos (€)],MATCH($M61,tblLocalizaciones[Código localización],0))+INDEX(tblLocalizaciones[Otros costes fijos (€)],MATCH($M61,tblLocalizaciones[Código localización],0)),2),""))</f>
        <v/>
      </c>
      <c r="U61" s="13" t="n"/>
      <c r="V61" s="13" t="n"/>
      <c r="W61" s="25">
        <f>IF($A61="","",IF(COUNTIF($A$5:$A$204,$A61)&gt;1,"REVISAR",IF($M61="","REVISAR",IF($N61="Código no encontrado","CONFLICTO",IF($S61="No disponible","CONFLICTO",IF($O61="Descartada","CONFLICTO",IF(OR($E61="",$F61="",$U61=""),"REVISAR",IF(OR($P61="Denegado",$P61="No consultado"),"REVISAR","CORRECTO")))))))</f>
        <v/>
      </c>
      <c r="X61" s="24" t="n"/>
    </row>
    <row r="62">
      <c r="A62" s="13" t="n"/>
      <c r="B62" s="13" t="n"/>
      <c r="C62" s="24" t="n"/>
      <c r="D62" s="13" t="n"/>
      <c r="E62" s="37" t="n"/>
      <c r="F62" s="13" t="n"/>
      <c r="G62" s="13" t="n"/>
      <c r="H62" s="13" t="n"/>
      <c r="I62" s="13" t="n"/>
      <c r="J62" s="13" t="n"/>
      <c r="K62" s="13" t="n"/>
      <c r="L62" s="13" t="n"/>
      <c r="M62" s="13" t="n"/>
      <c r="N62" s="25">
        <f>IF($A62="","",IF($M62="","",IFERROR(INDEX(tblLocalizaciones[Nombre de la localización],MATCH($M62,tblLocalizaciones[Código localización],0)),"Código no encontrado")))</f>
        <v/>
      </c>
      <c r="O62" s="25">
        <f>IF(OR($A62="",$M62=""),"",IFERROR(INDEX(tblLocalizaciones[Estado candidatura],MATCH($M62,tblLocalizaciones[Código localización],0)),""))</f>
        <v/>
      </c>
      <c r="P62" s="25">
        <f>IF(OR($A62="",$M62=""),"",IFERROR(INDEX(tblLocalizaciones[Estado permiso],MATCH($M62,tblLocalizaciones[Código localización],0)),""))</f>
        <v/>
      </c>
      <c r="Q62" s="43">
        <f>IF(OR($A62="",$M62=""),"",IFERROR(INDEX(tblLocalizaciones[Disponible desde],MATCH($M62,tblLocalizaciones[Código localización],0)),""))</f>
        <v/>
      </c>
      <c r="R62" s="43">
        <f>IF(OR($A62="",$M62=""),"",IFERROR(INDEX(tblLocalizaciones[Disponible hasta],MATCH($M62,tblLocalizaciones[Código localización],0)),""))</f>
        <v/>
      </c>
      <c r="S62" s="25">
        <f>IF($A62="","",IF($M62="","Sin asignar",IF($E62="","Falta fecha",IF(OR($Q62="",$R62=""),"Por confirmar",IF(AND($E62&gt;=$Q62,$E62&lt;=$R62),"Disponible","No disponible")))))</f>
        <v/>
      </c>
      <c r="T62" s="42">
        <f>IF(OR($A62="",$M62="",$F62=""),"",IFERROR(ROUND($F62*INDEX(tblLocalizaciones[Coste por jornada (€)],MATCH($M62,tblLocalizaciones[Código localización],0))+INDEX(tblLocalizaciones[Coste de permisos (€)],MATCH($M62,tblLocalizaciones[Código localización],0))+INDEX(tblLocalizaciones[Otros costes fijos (€)],MATCH($M62,tblLocalizaciones[Código localización],0)),2),""))</f>
        <v/>
      </c>
      <c r="U62" s="13" t="n"/>
      <c r="V62" s="13" t="n"/>
      <c r="W62" s="25">
        <f>IF($A62="","",IF(COUNTIF($A$5:$A$204,$A62)&gt;1,"REVISAR",IF($M62="","REVISAR",IF($N62="Código no encontrado","CONFLICTO",IF($S62="No disponible","CONFLICTO",IF($O62="Descartada","CONFLICTO",IF(OR($E62="",$F62="",$U62=""),"REVISAR",IF(OR($P62="Denegado",$P62="No consultado"),"REVISAR","CORRECTO")))))))</f>
        <v/>
      </c>
      <c r="X62" s="24" t="n"/>
    </row>
    <row r="63">
      <c r="A63" s="13" t="n"/>
      <c r="B63" s="13" t="n"/>
      <c r="C63" s="24" t="n"/>
      <c r="D63" s="13" t="n"/>
      <c r="E63" s="37" t="n"/>
      <c r="F63" s="13" t="n"/>
      <c r="G63" s="13" t="n"/>
      <c r="H63" s="13" t="n"/>
      <c r="I63" s="13" t="n"/>
      <c r="J63" s="13" t="n"/>
      <c r="K63" s="13" t="n"/>
      <c r="L63" s="13" t="n"/>
      <c r="M63" s="13" t="n"/>
      <c r="N63" s="25">
        <f>IF($A63="","",IF($M63="","",IFERROR(INDEX(tblLocalizaciones[Nombre de la localización],MATCH($M63,tblLocalizaciones[Código localización],0)),"Código no encontrado")))</f>
        <v/>
      </c>
      <c r="O63" s="25">
        <f>IF(OR($A63="",$M63=""),"",IFERROR(INDEX(tblLocalizaciones[Estado candidatura],MATCH($M63,tblLocalizaciones[Código localización],0)),""))</f>
        <v/>
      </c>
      <c r="P63" s="25">
        <f>IF(OR($A63="",$M63=""),"",IFERROR(INDEX(tblLocalizaciones[Estado permiso],MATCH($M63,tblLocalizaciones[Código localización],0)),""))</f>
        <v/>
      </c>
      <c r="Q63" s="43">
        <f>IF(OR($A63="",$M63=""),"",IFERROR(INDEX(tblLocalizaciones[Disponible desde],MATCH($M63,tblLocalizaciones[Código localización],0)),""))</f>
        <v/>
      </c>
      <c r="R63" s="43">
        <f>IF(OR($A63="",$M63=""),"",IFERROR(INDEX(tblLocalizaciones[Disponible hasta],MATCH($M63,tblLocalizaciones[Código localización],0)),""))</f>
        <v/>
      </c>
      <c r="S63" s="25">
        <f>IF($A63="","",IF($M63="","Sin asignar",IF($E63="","Falta fecha",IF(OR($Q63="",$R63=""),"Por confirmar",IF(AND($E63&gt;=$Q63,$E63&lt;=$R63),"Disponible","No disponible")))))</f>
        <v/>
      </c>
      <c r="T63" s="42">
        <f>IF(OR($A63="",$M63="",$F63=""),"",IFERROR(ROUND($F63*INDEX(tblLocalizaciones[Coste por jornada (€)],MATCH($M63,tblLocalizaciones[Código localización],0))+INDEX(tblLocalizaciones[Coste de permisos (€)],MATCH($M63,tblLocalizaciones[Código localización],0))+INDEX(tblLocalizaciones[Otros costes fijos (€)],MATCH($M63,tblLocalizaciones[Código localización],0)),2),""))</f>
        <v/>
      </c>
      <c r="U63" s="13" t="n"/>
      <c r="V63" s="13" t="n"/>
      <c r="W63" s="25">
        <f>IF($A63="","",IF(COUNTIF($A$5:$A$204,$A63)&gt;1,"REVISAR",IF($M63="","REVISAR",IF($N63="Código no encontrado","CONFLICTO",IF($S63="No disponible","CONFLICTO",IF($O63="Descartada","CONFLICTO",IF(OR($E63="",$F63="",$U63=""),"REVISAR",IF(OR($P63="Denegado",$P63="No consultado"),"REVISAR","CORRECTO")))))))</f>
        <v/>
      </c>
      <c r="X63" s="24" t="n"/>
    </row>
    <row r="64">
      <c r="A64" s="13" t="n"/>
      <c r="B64" s="13" t="n"/>
      <c r="C64" s="24" t="n"/>
      <c r="D64" s="13" t="n"/>
      <c r="E64" s="37" t="n"/>
      <c r="F64" s="13" t="n"/>
      <c r="G64" s="13" t="n"/>
      <c r="H64" s="13" t="n"/>
      <c r="I64" s="13" t="n"/>
      <c r="J64" s="13" t="n"/>
      <c r="K64" s="13" t="n"/>
      <c r="L64" s="13" t="n"/>
      <c r="M64" s="13" t="n"/>
      <c r="N64" s="25">
        <f>IF($A64="","",IF($M64="","",IFERROR(INDEX(tblLocalizaciones[Nombre de la localización],MATCH($M64,tblLocalizaciones[Código localización],0)),"Código no encontrado")))</f>
        <v/>
      </c>
      <c r="O64" s="25">
        <f>IF(OR($A64="",$M64=""),"",IFERROR(INDEX(tblLocalizaciones[Estado candidatura],MATCH($M64,tblLocalizaciones[Código localización],0)),""))</f>
        <v/>
      </c>
      <c r="P64" s="25">
        <f>IF(OR($A64="",$M64=""),"",IFERROR(INDEX(tblLocalizaciones[Estado permiso],MATCH($M64,tblLocalizaciones[Código localización],0)),""))</f>
        <v/>
      </c>
      <c r="Q64" s="43">
        <f>IF(OR($A64="",$M64=""),"",IFERROR(INDEX(tblLocalizaciones[Disponible desde],MATCH($M64,tblLocalizaciones[Código localización],0)),""))</f>
        <v/>
      </c>
      <c r="R64" s="43">
        <f>IF(OR($A64="",$M64=""),"",IFERROR(INDEX(tblLocalizaciones[Disponible hasta],MATCH($M64,tblLocalizaciones[Código localización],0)),""))</f>
        <v/>
      </c>
      <c r="S64" s="25">
        <f>IF($A64="","",IF($M64="","Sin asignar",IF($E64="","Falta fecha",IF(OR($Q64="",$R64=""),"Por confirmar",IF(AND($E64&gt;=$Q64,$E64&lt;=$R64),"Disponible","No disponible")))))</f>
        <v/>
      </c>
      <c r="T64" s="42">
        <f>IF(OR($A64="",$M64="",$F64=""),"",IFERROR(ROUND($F64*INDEX(tblLocalizaciones[Coste por jornada (€)],MATCH($M64,tblLocalizaciones[Código localización],0))+INDEX(tblLocalizaciones[Coste de permisos (€)],MATCH($M64,tblLocalizaciones[Código localización],0))+INDEX(tblLocalizaciones[Otros costes fijos (€)],MATCH($M64,tblLocalizaciones[Código localización],0)),2),""))</f>
        <v/>
      </c>
      <c r="U64" s="13" t="n"/>
      <c r="V64" s="13" t="n"/>
      <c r="W64" s="25">
        <f>IF($A64="","",IF(COUNTIF($A$5:$A$204,$A64)&gt;1,"REVISAR",IF($M64="","REVISAR",IF($N64="Código no encontrado","CONFLICTO",IF($S64="No disponible","CONFLICTO",IF($O64="Descartada","CONFLICTO",IF(OR($E64="",$F64="",$U64=""),"REVISAR",IF(OR($P64="Denegado",$P64="No consultado"),"REVISAR","CORRECTO")))))))</f>
        <v/>
      </c>
      <c r="X64" s="24" t="n"/>
    </row>
    <row r="65">
      <c r="A65" s="13" t="n"/>
      <c r="B65" s="13" t="n"/>
      <c r="C65" s="24" t="n"/>
      <c r="D65" s="13" t="n"/>
      <c r="E65" s="37" t="n"/>
      <c r="F65" s="13" t="n"/>
      <c r="G65" s="13" t="n"/>
      <c r="H65" s="13" t="n"/>
      <c r="I65" s="13" t="n"/>
      <c r="J65" s="13" t="n"/>
      <c r="K65" s="13" t="n"/>
      <c r="L65" s="13" t="n"/>
      <c r="M65" s="13" t="n"/>
      <c r="N65" s="25">
        <f>IF($A65="","",IF($M65="","",IFERROR(INDEX(tblLocalizaciones[Nombre de la localización],MATCH($M65,tblLocalizaciones[Código localización],0)),"Código no encontrado")))</f>
        <v/>
      </c>
      <c r="O65" s="25">
        <f>IF(OR($A65="",$M65=""),"",IFERROR(INDEX(tblLocalizaciones[Estado candidatura],MATCH($M65,tblLocalizaciones[Código localización],0)),""))</f>
        <v/>
      </c>
      <c r="P65" s="25">
        <f>IF(OR($A65="",$M65=""),"",IFERROR(INDEX(tblLocalizaciones[Estado permiso],MATCH($M65,tblLocalizaciones[Código localización],0)),""))</f>
        <v/>
      </c>
      <c r="Q65" s="43">
        <f>IF(OR($A65="",$M65=""),"",IFERROR(INDEX(tblLocalizaciones[Disponible desde],MATCH($M65,tblLocalizaciones[Código localización],0)),""))</f>
        <v/>
      </c>
      <c r="R65" s="43">
        <f>IF(OR($A65="",$M65=""),"",IFERROR(INDEX(tblLocalizaciones[Disponible hasta],MATCH($M65,tblLocalizaciones[Código localización],0)),""))</f>
        <v/>
      </c>
      <c r="S65" s="25">
        <f>IF($A65="","",IF($M65="","Sin asignar",IF($E65="","Falta fecha",IF(OR($Q65="",$R65=""),"Por confirmar",IF(AND($E65&gt;=$Q65,$E65&lt;=$R65),"Disponible","No disponible")))))</f>
        <v/>
      </c>
      <c r="T65" s="42">
        <f>IF(OR($A65="",$M65="",$F65=""),"",IFERROR(ROUND($F65*INDEX(tblLocalizaciones[Coste por jornada (€)],MATCH($M65,tblLocalizaciones[Código localización],0))+INDEX(tblLocalizaciones[Coste de permisos (€)],MATCH($M65,tblLocalizaciones[Código localización],0))+INDEX(tblLocalizaciones[Otros costes fijos (€)],MATCH($M65,tblLocalizaciones[Código localización],0)),2),""))</f>
        <v/>
      </c>
      <c r="U65" s="13" t="n"/>
      <c r="V65" s="13" t="n"/>
      <c r="W65" s="25">
        <f>IF($A65="","",IF(COUNTIF($A$5:$A$204,$A65)&gt;1,"REVISAR",IF($M65="","REVISAR",IF($N65="Código no encontrado","CONFLICTO",IF($S65="No disponible","CONFLICTO",IF($O65="Descartada","CONFLICTO",IF(OR($E65="",$F65="",$U65=""),"REVISAR",IF(OR($P65="Denegado",$P65="No consultado"),"REVISAR","CORRECTO")))))))</f>
        <v/>
      </c>
      <c r="X65" s="24" t="n"/>
    </row>
    <row r="66">
      <c r="A66" s="13" t="n"/>
      <c r="B66" s="13" t="n"/>
      <c r="C66" s="24" t="n"/>
      <c r="D66" s="13" t="n"/>
      <c r="E66" s="37" t="n"/>
      <c r="F66" s="13" t="n"/>
      <c r="G66" s="13" t="n"/>
      <c r="H66" s="13" t="n"/>
      <c r="I66" s="13" t="n"/>
      <c r="J66" s="13" t="n"/>
      <c r="K66" s="13" t="n"/>
      <c r="L66" s="13" t="n"/>
      <c r="M66" s="13" t="n"/>
      <c r="N66" s="25">
        <f>IF($A66="","",IF($M66="","",IFERROR(INDEX(tblLocalizaciones[Nombre de la localización],MATCH($M66,tblLocalizaciones[Código localización],0)),"Código no encontrado")))</f>
        <v/>
      </c>
      <c r="O66" s="25">
        <f>IF(OR($A66="",$M66=""),"",IFERROR(INDEX(tblLocalizaciones[Estado candidatura],MATCH($M66,tblLocalizaciones[Código localización],0)),""))</f>
        <v/>
      </c>
      <c r="P66" s="25">
        <f>IF(OR($A66="",$M66=""),"",IFERROR(INDEX(tblLocalizaciones[Estado permiso],MATCH($M66,tblLocalizaciones[Código localización],0)),""))</f>
        <v/>
      </c>
      <c r="Q66" s="43">
        <f>IF(OR($A66="",$M66=""),"",IFERROR(INDEX(tblLocalizaciones[Disponible desde],MATCH($M66,tblLocalizaciones[Código localización],0)),""))</f>
        <v/>
      </c>
      <c r="R66" s="43">
        <f>IF(OR($A66="",$M66=""),"",IFERROR(INDEX(tblLocalizaciones[Disponible hasta],MATCH($M66,tblLocalizaciones[Código localización],0)),""))</f>
        <v/>
      </c>
      <c r="S66" s="25">
        <f>IF($A66="","",IF($M66="","Sin asignar",IF($E66="","Falta fecha",IF(OR($Q66="",$R66=""),"Por confirmar",IF(AND($E66&gt;=$Q66,$E66&lt;=$R66),"Disponible","No disponible")))))</f>
        <v/>
      </c>
      <c r="T66" s="42">
        <f>IF(OR($A66="",$M66="",$F66=""),"",IFERROR(ROUND($F66*INDEX(tblLocalizaciones[Coste por jornada (€)],MATCH($M66,tblLocalizaciones[Código localización],0))+INDEX(tblLocalizaciones[Coste de permisos (€)],MATCH($M66,tblLocalizaciones[Código localización],0))+INDEX(tblLocalizaciones[Otros costes fijos (€)],MATCH($M66,tblLocalizaciones[Código localización],0)),2),""))</f>
        <v/>
      </c>
      <c r="U66" s="13" t="n"/>
      <c r="V66" s="13" t="n"/>
      <c r="W66" s="25">
        <f>IF($A66="","",IF(COUNTIF($A$5:$A$204,$A66)&gt;1,"REVISAR",IF($M66="","REVISAR",IF($N66="Código no encontrado","CONFLICTO",IF($S66="No disponible","CONFLICTO",IF($O66="Descartada","CONFLICTO",IF(OR($E66="",$F66="",$U66=""),"REVISAR",IF(OR($P66="Denegado",$P66="No consultado"),"REVISAR","CORRECTO")))))))</f>
        <v/>
      </c>
      <c r="X66" s="24" t="n"/>
    </row>
    <row r="67">
      <c r="A67" s="13" t="n"/>
      <c r="B67" s="13" t="n"/>
      <c r="C67" s="24" t="n"/>
      <c r="D67" s="13" t="n"/>
      <c r="E67" s="37" t="n"/>
      <c r="F67" s="13" t="n"/>
      <c r="G67" s="13" t="n"/>
      <c r="H67" s="13" t="n"/>
      <c r="I67" s="13" t="n"/>
      <c r="J67" s="13" t="n"/>
      <c r="K67" s="13" t="n"/>
      <c r="L67" s="13" t="n"/>
      <c r="M67" s="13" t="n"/>
      <c r="N67" s="25">
        <f>IF($A67="","",IF($M67="","",IFERROR(INDEX(tblLocalizaciones[Nombre de la localización],MATCH($M67,tblLocalizaciones[Código localización],0)),"Código no encontrado")))</f>
        <v/>
      </c>
      <c r="O67" s="25">
        <f>IF(OR($A67="",$M67=""),"",IFERROR(INDEX(tblLocalizaciones[Estado candidatura],MATCH($M67,tblLocalizaciones[Código localización],0)),""))</f>
        <v/>
      </c>
      <c r="P67" s="25">
        <f>IF(OR($A67="",$M67=""),"",IFERROR(INDEX(tblLocalizaciones[Estado permiso],MATCH($M67,tblLocalizaciones[Código localización],0)),""))</f>
        <v/>
      </c>
      <c r="Q67" s="43">
        <f>IF(OR($A67="",$M67=""),"",IFERROR(INDEX(tblLocalizaciones[Disponible desde],MATCH($M67,tblLocalizaciones[Código localización],0)),""))</f>
        <v/>
      </c>
      <c r="R67" s="43">
        <f>IF(OR($A67="",$M67=""),"",IFERROR(INDEX(tblLocalizaciones[Disponible hasta],MATCH($M67,tblLocalizaciones[Código localización],0)),""))</f>
        <v/>
      </c>
      <c r="S67" s="25">
        <f>IF($A67="","",IF($M67="","Sin asignar",IF($E67="","Falta fecha",IF(OR($Q67="",$R67=""),"Por confirmar",IF(AND($E67&gt;=$Q67,$E67&lt;=$R67),"Disponible","No disponible")))))</f>
        <v/>
      </c>
      <c r="T67" s="42">
        <f>IF(OR($A67="",$M67="",$F67=""),"",IFERROR(ROUND($F67*INDEX(tblLocalizaciones[Coste por jornada (€)],MATCH($M67,tblLocalizaciones[Código localización],0))+INDEX(tblLocalizaciones[Coste de permisos (€)],MATCH($M67,tblLocalizaciones[Código localización],0))+INDEX(tblLocalizaciones[Otros costes fijos (€)],MATCH($M67,tblLocalizaciones[Código localización],0)),2),""))</f>
        <v/>
      </c>
      <c r="U67" s="13" t="n"/>
      <c r="V67" s="13" t="n"/>
      <c r="W67" s="25">
        <f>IF($A67="","",IF(COUNTIF($A$5:$A$204,$A67)&gt;1,"REVISAR",IF($M67="","REVISAR",IF($N67="Código no encontrado","CONFLICTO",IF($S67="No disponible","CONFLICTO",IF($O67="Descartada","CONFLICTO",IF(OR($E67="",$F67="",$U67=""),"REVISAR",IF(OR($P67="Denegado",$P67="No consultado"),"REVISAR","CORRECTO")))))))</f>
        <v/>
      </c>
      <c r="X67" s="24" t="n"/>
    </row>
    <row r="68">
      <c r="A68" s="13" t="n"/>
      <c r="B68" s="13" t="n"/>
      <c r="C68" s="24" t="n"/>
      <c r="D68" s="13" t="n"/>
      <c r="E68" s="37" t="n"/>
      <c r="F68" s="13" t="n"/>
      <c r="G68" s="13" t="n"/>
      <c r="H68" s="13" t="n"/>
      <c r="I68" s="13" t="n"/>
      <c r="J68" s="13" t="n"/>
      <c r="K68" s="13" t="n"/>
      <c r="L68" s="13" t="n"/>
      <c r="M68" s="13" t="n"/>
      <c r="N68" s="25">
        <f>IF($A68="","",IF($M68="","",IFERROR(INDEX(tblLocalizaciones[Nombre de la localización],MATCH($M68,tblLocalizaciones[Código localización],0)),"Código no encontrado")))</f>
        <v/>
      </c>
      <c r="O68" s="25">
        <f>IF(OR($A68="",$M68=""),"",IFERROR(INDEX(tblLocalizaciones[Estado candidatura],MATCH($M68,tblLocalizaciones[Código localización],0)),""))</f>
        <v/>
      </c>
      <c r="P68" s="25">
        <f>IF(OR($A68="",$M68=""),"",IFERROR(INDEX(tblLocalizaciones[Estado permiso],MATCH($M68,tblLocalizaciones[Código localización],0)),""))</f>
        <v/>
      </c>
      <c r="Q68" s="43">
        <f>IF(OR($A68="",$M68=""),"",IFERROR(INDEX(tblLocalizaciones[Disponible desde],MATCH($M68,tblLocalizaciones[Código localización],0)),""))</f>
        <v/>
      </c>
      <c r="R68" s="43">
        <f>IF(OR($A68="",$M68=""),"",IFERROR(INDEX(tblLocalizaciones[Disponible hasta],MATCH($M68,tblLocalizaciones[Código localización],0)),""))</f>
        <v/>
      </c>
      <c r="S68" s="25">
        <f>IF($A68="","",IF($M68="","Sin asignar",IF($E68="","Falta fecha",IF(OR($Q68="",$R68=""),"Por confirmar",IF(AND($E68&gt;=$Q68,$E68&lt;=$R68),"Disponible","No disponible")))))</f>
        <v/>
      </c>
      <c r="T68" s="42">
        <f>IF(OR($A68="",$M68="",$F68=""),"",IFERROR(ROUND($F68*INDEX(tblLocalizaciones[Coste por jornada (€)],MATCH($M68,tblLocalizaciones[Código localización],0))+INDEX(tblLocalizaciones[Coste de permisos (€)],MATCH($M68,tblLocalizaciones[Código localización],0))+INDEX(tblLocalizaciones[Otros costes fijos (€)],MATCH($M68,tblLocalizaciones[Código localización],0)),2),""))</f>
        <v/>
      </c>
      <c r="U68" s="13" t="n"/>
      <c r="V68" s="13" t="n"/>
      <c r="W68" s="25">
        <f>IF($A68="","",IF(COUNTIF($A$5:$A$204,$A68)&gt;1,"REVISAR",IF($M68="","REVISAR",IF($N68="Código no encontrado","CONFLICTO",IF($S68="No disponible","CONFLICTO",IF($O68="Descartada","CONFLICTO",IF(OR($E68="",$F68="",$U68=""),"REVISAR",IF(OR($P68="Denegado",$P68="No consultado"),"REVISAR","CORRECTO")))))))</f>
        <v/>
      </c>
      <c r="X68" s="24" t="n"/>
    </row>
    <row r="69">
      <c r="A69" s="13" t="n"/>
      <c r="B69" s="13" t="n"/>
      <c r="C69" s="24" t="n"/>
      <c r="D69" s="13" t="n"/>
      <c r="E69" s="37" t="n"/>
      <c r="F69" s="13" t="n"/>
      <c r="G69" s="13" t="n"/>
      <c r="H69" s="13" t="n"/>
      <c r="I69" s="13" t="n"/>
      <c r="J69" s="13" t="n"/>
      <c r="K69" s="13" t="n"/>
      <c r="L69" s="13" t="n"/>
      <c r="M69" s="13" t="n"/>
      <c r="N69" s="25">
        <f>IF($A69="","",IF($M69="","",IFERROR(INDEX(tblLocalizaciones[Nombre de la localización],MATCH($M69,tblLocalizaciones[Código localización],0)),"Código no encontrado")))</f>
        <v/>
      </c>
      <c r="O69" s="25">
        <f>IF(OR($A69="",$M69=""),"",IFERROR(INDEX(tblLocalizaciones[Estado candidatura],MATCH($M69,tblLocalizaciones[Código localización],0)),""))</f>
        <v/>
      </c>
      <c r="P69" s="25">
        <f>IF(OR($A69="",$M69=""),"",IFERROR(INDEX(tblLocalizaciones[Estado permiso],MATCH($M69,tblLocalizaciones[Código localización],0)),""))</f>
        <v/>
      </c>
      <c r="Q69" s="43">
        <f>IF(OR($A69="",$M69=""),"",IFERROR(INDEX(tblLocalizaciones[Disponible desde],MATCH($M69,tblLocalizaciones[Código localización],0)),""))</f>
        <v/>
      </c>
      <c r="R69" s="43">
        <f>IF(OR($A69="",$M69=""),"",IFERROR(INDEX(tblLocalizaciones[Disponible hasta],MATCH($M69,tblLocalizaciones[Código localización],0)),""))</f>
        <v/>
      </c>
      <c r="S69" s="25">
        <f>IF($A69="","",IF($M69="","Sin asignar",IF($E69="","Falta fecha",IF(OR($Q69="",$R69=""),"Por confirmar",IF(AND($E69&gt;=$Q69,$E69&lt;=$R69),"Disponible","No disponible")))))</f>
        <v/>
      </c>
      <c r="T69" s="42">
        <f>IF(OR($A69="",$M69="",$F69=""),"",IFERROR(ROUND($F69*INDEX(tblLocalizaciones[Coste por jornada (€)],MATCH($M69,tblLocalizaciones[Código localización],0))+INDEX(tblLocalizaciones[Coste de permisos (€)],MATCH($M69,tblLocalizaciones[Código localización],0))+INDEX(tblLocalizaciones[Otros costes fijos (€)],MATCH($M69,tblLocalizaciones[Código localización],0)),2),""))</f>
        <v/>
      </c>
      <c r="U69" s="13" t="n"/>
      <c r="V69" s="13" t="n"/>
      <c r="W69" s="25">
        <f>IF($A69="","",IF(COUNTIF($A$5:$A$204,$A69)&gt;1,"REVISAR",IF($M69="","REVISAR",IF($N69="Código no encontrado","CONFLICTO",IF($S69="No disponible","CONFLICTO",IF($O69="Descartada","CONFLICTO",IF(OR($E69="",$F69="",$U69=""),"REVISAR",IF(OR($P69="Denegado",$P69="No consultado"),"REVISAR","CORRECTO")))))))</f>
        <v/>
      </c>
      <c r="X69" s="24" t="n"/>
    </row>
    <row r="70">
      <c r="A70" s="13" t="n"/>
      <c r="B70" s="13" t="n"/>
      <c r="C70" s="24" t="n"/>
      <c r="D70" s="13" t="n"/>
      <c r="E70" s="37" t="n"/>
      <c r="F70" s="13" t="n"/>
      <c r="G70" s="13" t="n"/>
      <c r="H70" s="13" t="n"/>
      <c r="I70" s="13" t="n"/>
      <c r="J70" s="13" t="n"/>
      <c r="K70" s="13" t="n"/>
      <c r="L70" s="13" t="n"/>
      <c r="M70" s="13" t="n"/>
      <c r="N70" s="25">
        <f>IF($A70="","",IF($M70="","",IFERROR(INDEX(tblLocalizaciones[Nombre de la localización],MATCH($M70,tblLocalizaciones[Código localización],0)),"Código no encontrado")))</f>
        <v/>
      </c>
      <c r="O70" s="25">
        <f>IF(OR($A70="",$M70=""),"",IFERROR(INDEX(tblLocalizaciones[Estado candidatura],MATCH($M70,tblLocalizaciones[Código localización],0)),""))</f>
        <v/>
      </c>
      <c r="P70" s="25">
        <f>IF(OR($A70="",$M70=""),"",IFERROR(INDEX(tblLocalizaciones[Estado permiso],MATCH($M70,tblLocalizaciones[Código localización],0)),""))</f>
        <v/>
      </c>
      <c r="Q70" s="43">
        <f>IF(OR($A70="",$M70=""),"",IFERROR(INDEX(tblLocalizaciones[Disponible desde],MATCH($M70,tblLocalizaciones[Código localización],0)),""))</f>
        <v/>
      </c>
      <c r="R70" s="43">
        <f>IF(OR($A70="",$M70=""),"",IFERROR(INDEX(tblLocalizaciones[Disponible hasta],MATCH($M70,tblLocalizaciones[Código localización],0)),""))</f>
        <v/>
      </c>
      <c r="S70" s="25">
        <f>IF($A70="","",IF($M70="","Sin asignar",IF($E70="","Falta fecha",IF(OR($Q70="",$R70=""),"Por confirmar",IF(AND($E70&gt;=$Q70,$E70&lt;=$R70),"Disponible","No disponible")))))</f>
        <v/>
      </c>
      <c r="T70" s="42">
        <f>IF(OR($A70="",$M70="",$F70=""),"",IFERROR(ROUND($F70*INDEX(tblLocalizaciones[Coste por jornada (€)],MATCH($M70,tblLocalizaciones[Código localización],0))+INDEX(tblLocalizaciones[Coste de permisos (€)],MATCH($M70,tblLocalizaciones[Código localización],0))+INDEX(tblLocalizaciones[Otros costes fijos (€)],MATCH($M70,tblLocalizaciones[Código localización],0)),2),""))</f>
        <v/>
      </c>
      <c r="U70" s="13" t="n"/>
      <c r="V70" s="13" t="n"/>
      <c r="W70" s="25">
        <f>IF($A70="","",IF(COUNTIF($A$5:$A$204,$A70)&gt;1,"REVISAR",IF($M70="","REVISAR",IF($N70="Código no encontrado","CONFLICTO",IF($S70="No disponible","CONFLICTO",IF($O70="Descartada","CONFLICTO",IF(OR($E70="",$F70="",$U70=""),"REVISAR",IF(OR($P70="Denegado",$P70="No consultado"),"REVISAR","CORRECTO")))))))</f>
        <v/>
      </c>
      <c r="X70" s="24" t="n"/>
    </row>
    <row r="71">
      <c r="A71" s="13" t="n"/>
      <c r="B71" s="13" t="n"/>
      <c r="C71" s="24" t="n"/>
      <c r="D71" s="13" t="n"/>
      <c r="E71" s="37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25">
        <f>IF($A71="","",IF($M71="","",IFERROR(INDEX(tblLocalizaciones[Nombre de la localización],MATCH($M71,tblLocalizaciones[Código localización],0)),"Código no encontrado")))</f>
        <v/>
      </c>
      <c r="O71" s="25">
        <f>IF(OR($A71="",$M71=""),"",IFERROR(INDEX(tblLocalizaciones[Estado candidatura],MATCH($M71,tblLocalizaciones[Código localización],0)),""))</f>
        <v/>
      </c>
      <c r="P71" s="25">
        <f>IF(OR($A71="",$M71=""),"",IFERROR(INDEX(tblLocalizaciones[Estado permiso],MATCH($M71,tblLocalizaciones[Código localización],0)),""))</f>
        <v/>
      </c>
      <c r="Q71" s="43">
        <f>IF(OR($A71="",$M71=""),"",IFERROR(INDEX(tblLocalizaciones[Disponible desde],MATCH($M71,tblLocalizaciones[Código localización],0)),""))</f>
        <v/>
      </c>
      <c r="R71" s="43">
        <f>IF(OR($A71="",$M71=""),"",IFERROR(INDEX(tblLocalizaciones[Disponible hasta],MATCH($M71,tblLocalizaciones[Código localización],0)),""))</f>
        <v/>
      </c>
      <c r="S71" s="25">
        <f>IF($A71="","",IF($M71="","Sin asignar",IF($E71="","Falta fecha",IF(OR($Q71="",$R71=""),"Por confirmar",IF(AND($E71&gt;=$Q71,$E71&lt;=$R71),"Disponible","No disponible")))))</f>
        <v/>
      </c>
      <c r="T71" s="42">
        <f>IF(OR($A71="",$M71="",$F71=""),"",IFERROR(ROUND($F71*INDEX(tblLocalizaciones[Coste por jornada (€)],MATCH($M71,tblLocalizaciones[Código localización],0))+INDEX(tblLocalizaciones[Coste de permisos (€)],MATCH($M71,tblLocalizaciones[Código localización],0))+INDEX(tblLocalizaciones[Otros costes fijos (€)],MATCH($M71,tblLocalizaciones[Código localización],0)),2),""))</f>
        <v/>
      </c>
      <c r="U71" s="13" t="n"/>
      <c r="V71" s="13" t="n"/>
      <c r="W71" s="25">
        <f>IF($A71="","",IF(COUNTIF($A$5:$A$204,$A71)&gt;1,"REVISAR",IF($M71="","REVISAR",IF($N71="Código no encontrado","CONFLICTO",IF($S71="No disponible","CONFLICTO",IF($O71="Descartada","CONFLICTO",IF(OR($E71="",$F71="",$U71=""),"REVISAR",IF(OR($P71="Denegado",$P71="No consultado"),"REVISAR","CORRECTO")))))))</f>
        <v/>
      </c>
      <c r="X71" s="24" t="n"/>
    </row>
    <row r="72">
      <c r="A72" s="13" t="n"/>
      <c r="B72" s="13" t="n"/>
      <c r="C72" s="24" t="n"/>
      <c r="D72" s="13" t="n"/>
      <c r="E72" s="37" t="n"/>
      <c r="F72" s="13" t="n"/>
      <c r="G72" s="13" t="n"/>
      <c r="H72" s="13" t="n"/>
      <c r="I72" s="13" t="n"/>
      <c r="J72" s="13" t="n"/>
      <c r="K72" s="13" t="n"/>
      <c r="L72" s="13" t="n"/>
      <c r="M72" s="13" t="n"/>
      <c r="N72" s="25">
        <f>IF($A72="","",IF($M72="","",IFERROR(INDEX(tblLocalizaciones[Nombre de la localización],MATCH($M72,tblLocalizaciones[Código localización],0)),"Código no encontrado")))</f>
        <v/>
      </c>
      <c r="O72" s="25">
        <f>IF(OR($A72="",$M72=""),"",IFERROR(INDEX(tblLocalizaciones[Estado candidatura],MATCH($M72,tblLocalizaciones[Código localización],0)),""))</f>
        <v/>
      </c>
      <c r="P72" s="25">
        <f>IF(OR($A72="",$M72=""),"",IFERROR(INDEX(tblLocalizaciones[Estado permiso],MATCH($M72,tblLocalizaciones[Código localización],0)),""))</f>
        <v/>
      </c>
      <c r="Q72" s="43">
        <f>IF(OR($A72="",$M72=""),"",IFERROR(INDEX(tblLocalizaciones[Disponible desde],MATCH($M72,tblLocalizaciones[Código localización],0)),""))</f>
        <v/>
      </c>
      <c r="R72" s="43">
        <f>IF(OR($A72="",$M72=""),"",IFERROR(INDEX(tblLocalizaciones[Disponible hasta],MATCH($M72,tblLocalizaciones[Código localización],0)),""))</f>
        <v/>
      </c>
      <c r="S72" s="25">
        <f>IF($A72="","",IF($M72="","Sin asignar",IF($E72="","Falta fecha",IF(OR($Q72="",$R72=""),"Por confirmar",IF(AND($E72&gt;=$Q72,$E72&lt;=$R72),"Disponible","No disponible")))))</f>
        <v/>
      </c>
      <c r="T72" s="42">
        <f>IF(OR($A72="",$M72="",$F72=""),"",IFERROR(ROUND($F72*INDEX(tblLocalizaciones[Coste por jornada (€)],MATCH($M72,tblLocalizaciones[Código localización],0))+INDEX(tblLocalizaciones[Coste de permisos (€)],MATCH($M72,tblLocalizaciones[Código localización],0))+INDEX(tblLocalizaciones[Otros costes fijos (€)],MATCH($M72,tblLocalizaciones[Código localización],0)),2),""))</f>
        <v/>
      </c>
      <c r="U72" s="13" t="n"/>
      <c r="V72" s="13" t="n"/>
      <c r="W72" s="25">
        <f>IF($A72="","",IF(COUNTIF($A$5:$A$204,$A72)&gt;1,"REVISAR",IF($M72="","REVISAR",IF($N72="Código no encontrado","CONFLICTO",IF($S72="No disponible","CONFLICTO",IF($O72="Descartada","CONFLICTO",IF(OR($E72="",$F72="",$U72=""),"REVISAR",IF(OR($P72="Denegado",$P72="No consultado"),"REVISAR","CORRECTO")))))))</f>
        <v/>
      </c>
      <c r="X72" s="24" t="n"/>
    </row>
    <row r="73">
      <c r="A73" s="13" t="n"/>
      <c r="B73" s="13" t="n"/>
      <c r="C73" s="24" t="n"/>
      <c r="D73" s="13" t="n"/>
      <c r="E73" s="37" t="n"/>
      <c r="F73" s="13" t="n"/>
      <c r="G73" s="13" t="n"/>
      <c r="H73" s="13" t="n"/>
      <c r="I73" s="13" t="n"/>
      <c r="J73" s="13" t="n"/>
      <c r="K73" s="13" t="n"/>
      <c r="L73" s="13" t="n"/>
      <c r="M73" s="13" t="n"/>
      <c r="N73" s="25">
        <f>IF($A73="","",IF($M73="","",IFERROR(INDEX(tblLocalizaciones[Nombre de la localización],MATCH($M73,tblLocalizaciones[Código localización],0)),"Código no encontrado")))</f>
        <v/>
      </c>
      <c r="O73" s="25">
        <f>IF(OR($A73="",$M73=""),"",IFERROR(INDEX(tblLocalizaciones[Estado candidatura],MATCH($M73,tblLocalizaciones[Código localización],0)),""))</f>
        <v/>
      </c>
      <c r="P73" s="25">
        <f>IF(OR($A73="",$M73=""),"",IFERROR(INDEX(tblLocalizaciones[Estado permiso],MATCH($M73,tblLocalizaciones[Código localización],0)),""))</f>
        <v/>
      </c>
      <c r="Q73" s="43">
        <f>IF(OR($A73="",$M73=""),"",IFERROR(INDEX(tblLocalizaciones[Disponible desde],MATCH($M73,tblLocalizaciones[Código localización],0)),""))</f>
        <v/>
      </c>
      <c r="R73" s="43">
        <f>IF(OR($A73="",$M73=""),"",IFERROR(INDEX(tblLocalizaciones[Disponible hasta],MATCH($M73,tblLocalizaciones[Código localización],0)),""))</f>
        <v/>
      </c>
      <c r="S73" s="25">
        <f>IF($A73="","",IF($M73="","Sin asignar",IF($E73="","Falta fecha",IF(OR($Q73="",$R73=""),"Por confirmar",IF(AND($E73&gt;=$Q73,$E73&lt;=$R73),"Disponible","No disponible")))))</f>
        <v/>
      </c>
      <c r="T73" s="42">
        <f>IF(OR($A73="",$M73="",$F73=""),"",IFERROR(ROUND($F73*INDEX(tblLocalizaciones[Coste por jornada (€)],MATCH($M73,tblLocalizaciones[Código localización],0))+INDEX(tblLocalizaciones[Coste de permisos (€)],MATCH($M73,tblLocalizaciones[Código localización],0))+INDEX(tblLocalizaciones[Otros costes fijos (€)],MATCH($M73,tblLocalizaciones[Código localización],0)),2),""))</f>
        <v/>
      </c>
      <c r="U73" s="13" t="n"/>
      <c r="V73" s="13" t="n"/>
      <c r="W73" s="25">
        <f>IF($A73="","",IF(COUNTIF($A$5:$A$204,$A73)&gt;1,"REVISAR",IF($M73="","REVISAR",IF($N73="Código no encontrado","CONFLICTO",IF($S73="No disponible","CONFLICTO",IF($O73="Descartada","CONFLICTO",IF(OR($E73="",$F73="",$U73=""),"REVISAR",IF(OR($P73="Denegado",$P73="No consultado"),"REVISAR","CORRECTO")))))))</f>
        <v/>
      </c>
      <c r="X73" s="24" t="n"/>
    </row>
    <row r="74">
      <c r="A74" s="13" t="n"/>
      <c r="B74" s="13" t="n"/>
      <c r="C74" s="24" t="n"/>
      <c r="D74" s="13" t="n"/>
      <c r="E74" s="37" t="n"/>
      <c r="F74" s="13" t="n"/>
      <c r="G74" s="13" t="n"/>
      <c r="H74" s="13" t="n"/>
      <c r="I74" s="13" t="n"/>
      <c r="J74" s="13" t="n"/>
      <c r="K74" s="13" t="n"/>
      <c r="L74" s="13" t="n"/>
      <c r="M74" s="13" t="n"/>
      <c r="N74" s="25">
        <f>IF($A74="","",IF($M74="","",IFERROR(INDEX(tblLocalizaciones[Nombre de la localización],MATCH($M74,tblLocalizaciones[Código localización],0)),"Código no encontrado")))</f>
        <v/>
      </c>
      <c r="O74" s="25">
        <f>IF(OR($A74="",$M74=""),"",IFERROR(INDEX(tblLocalizaciones[Estado candidatura],MATCH($M74,tblLocalizaciones[Código localización],0)),""))</f>
        <v/>
      </c>
      <c r="P74" s="25">
        <f>IF(OR($A74="",$M74=""),"",IFERROR(INDEX(tblLocalizaciones[Estado permiso],MATCH($M74,tblLocalizaciones[Código localización],0)),""))</f>
        <v/>
      </c>
      <c r="Q74" s="43">
        <f>IF(OR($A74="",$M74=""),"",IFERROR(INDEX(tblLocalizaciones[Disponible desde],MATCH($M74,tblLocalizaciones[Código localización],0)),""))</f>
        <v/>
      </c>
      <c r="R74" s="43">
        <f>IF(OR($A74="",$M74=""),"",IFERROR(INDEX(tblLocalizaciones[Disponible hasta],MATCH($M74,tblLocalizaciones[Código localización],0)),""))</f>
        <v/>
      </c>
      <c r="S74" s="25">
        <f>IF($A74="","",IF($M74="","Sin asignar",IF($E74="","Falta fecha",IF(OR($Q74="",$R74=""),"Por confirmar",IF(AND($E74&gt;=$Q74,$E74&lt;=$R74),"Disponible","No disponible")))))</f>
        <v/>
      </c>
      <c r="T74" s="42">
        <f>IF(OR($A74="",$M74="",$F74=""),"",IFERROR(ROUND($F74*INDEX(tblLocalizaciones[Coste por jornada (€)],MATCH($M74,tblLocalizaciones[Código localización],0))+INDEX(tblLocalizaciones[Coste de permisos (€)],MATCH($M74,tblLocalizaciones[Código localización],0))+INDEX(tblLocalizaciones[Otros costes fijos (€)],MATCH($M74,tblLocalizaciones[Código localización],0)),2),""))</f>
        <v/>
      </c>
      <c r="U74" s="13" t="n"/>
      <c r="V74" s="13" t="n"/>
      <c r="W74" s="25">
        <f>IF($A74="","",IF(COUNTIF($A$5:$A$204,$A74)&gt;1,"REVISAR",IF($M74="","REVISAR",IF($N74="Código no encontrado","CONFLICTO",IF($S74="No disponible","CONFLICTO",IF($O74="Descartada","CONFLICTO",IF(OR($E74="",$F74="",$U74=""),"REVISAR",IF(OR($P74="Denegado",$P74="No consultado"),"REVISAR","CORRECTO")))))))</f>
        <v/>
      </c>
      <c r="X74" s="24" t="n"/>
    </row>
    <row r="75">
      <c r="A75" s="13" t="n"/>
      <c r="B75" s="13" t="n"/>
      <c r="C75" s="24" t="n"/>
      <c r="D75" s="13" t="n"/>
      <c r="E75" s="37" t="n"/>
      <c r="F75" s="13" t="n"/>
      <c r="G75" s="13" t="n"/>
      <c r="H75" s="13" t="n"/>
      <c r="I75" s="13" t="n"/>
      <c r="J75" s="13" t="n"/>
      <c r="K75" s="13" t="n"/>
      <c r="L75" s="13" t="n"/>
      <c r="M75" s="13" t="n"/>
      <c r="N75" s="25">
        <f>IF($A75="","",IF($M75="","",IFERROR(INDEX(tblLocalizaciones[Nombre de la localización],MATCH($M75,tblLocalizaciones[Código localización],0)),"Código no encontrado")))</f>
        <v/>
      </c>
      <c r="O75" s="25">
        <f>IF(OR($A75="",$M75=""),"",IFERROR(INDEX(tblLocalizaciones[Estado candidatura],MATCH($M75,tblLocalizaciones[Código localización],0)),""))</f>
        <v/>
      </c>
      <c r="P75" s="25">
        <f>IF(OR($A75="",$M75=""),"",IFERROR(INDEX(tblLocalizaciones[Estado permiso],MATCH($M75,tblLocalizaciones[Código localización],0)),""))</f>
        <v/>
      </c>
      <c r="Q75" s="43">
        <f>IF(OR($A75="",$M75=""),"",IFERROR(INDEX(tblLocalizaciones[Disponible desde],MATCH($M75,tblLocalizaciones[Código localización],0)),""))</f>
        <v/>
      </c>
      <c r="R75" s="43">
        <f>IF(OR($A75="",$M75=""),"",IFERROR(INDEX(tblLocalizaciones[Disponible hasta],MATCH($M75,tblLocalizaciones[Código localización],0)),""))</f>
        <v/>
      </c>
      <c r="S75" s="25">
        <f>IF($A75="","",IF($M75="","Sin asignar",IF($E75="","Falta fecha",IF(OR($Q75="",$R75=""),"Por confirmar",IF(AND($E75&gt;=$Q75,$E75&lt;=$R75),"Disponible","No disponible")))))</f>
        <v/>
      </c>
      <c r="T75" s="42">
        <f>IF(OR($A75="",$M75="",$F75=""),"",IFERROR(ROUND($F75*INDEX(tblLocalizaciones[Coste por jornada (€)],MATCH($M75,tblLocalizaciones[Código localización],0))+INDEX(tblLocalizaciones[Coste de permisos (€)],MATCH($M75,tblLocalizaciones[Código localización],0))+INDEX(tblLocalizaciones[Otros costes fijos (€)],MATCH($M75,tblLocalizaciones[Código localización],0)),2),""))</f>
        <v/>
      </c>
      <c r="U75" s="13" t="n"/>
      <c r="V75" s="13" t="n"/>
      <c r="W75" s="25">
        <f>IF($A75="","",IF(COUNTIF($A$5:$A$204,$A75)&gt;1,"REVISAR",IF($M75="","REVISAR",IF($N75="Código no encontrado","CONFLICTO",IF($S75="No disponible","CONFLICTO",IF($O75="Descartada","CONFLICTO",IF(OR($E75="",$F75="",$U75=""),"REVISAR",IF(OR($P75="Denegado",$P75="No consultado"),"REVISAR","CORRECTO")))))))</f>
        <v/>
      </c>
      <c r="X75" s="24" t="n"/>
    </row>
    <row r="76">
      <c r="A76" s="13" t="n"/>
      <c r="B76" s="13" t="n"/>
      <c r="C76" s="24" t="n"/>
      <c r="D76" s="13" t="n"/>
      <c r="E76" s="37" t="n"/>
      <c r="F76" s="13" t="n"/>
      <c r="G76" s="13" t="n"/>
      <c r="H76" s="13" t="n"/>
      <c r="I76" s="13" t="n"/>
      <c r="J76" s="13" t="n"/>
      <c r="K76" s="13" t="n"/>
      <c r="L76" s="13" t="n"/>
      <c r="M76" s="13" t="n"/>
      <c r="N76" s="25">
        <f>IF($A76="","",IF($M76="","",IFERROR(INDEX(tblLocalizaciones[Nombre de la localización],MATCH($M76,tblLocalizaciones[Código localización],0)),"Código no encontrado")))</f>
        <v/>
      </c>
      <c r="O76" s="25">
        <f>IF(OR($A76="",$M76=""),"",IFERROR(INDEX(tblLocalizaciones[Estado candidatura],MATCH($M76,tblLocalizaciones[Código localización],0)),""))</f>
        <v/>
      </c>
      <c r="P76" s="25">
        <f>IF(OR($A76="",$M76=""),"",IFERROR(INDEX(tblLocalizaciones[Estado permiso],MATCH($M76,tblLocalizaciones[Código localización],0)),""))</f>
        <v/>
      </c>
      <c r="Q76" s="43">
        <f>IF(OR($A76="",$M76=""),"",IFERROR(INDEX(tblLocalizaciones[Disponible desde],MATCH($M76,tblLocalizaciones[Código localización],0)),""))</f>
        <v/>
      </c>
      <c r="R76" s="43">
        <f>IF(OR($A76="",$M76=""),"",IFERROR(INDEX(tblLocalizaciones[Disponible hasta],MATCH($M76,tblLocalizaciones[Código localización],0)),""))</f>
        <v/>
      </c>
      <c r="S76" s="25">
        <f>IF($A76="","",IF($M76="","Sin asignar",IF($E76="","Falta fecha",IF(OR($Q76="",$R76=""),"Por confirmar",IF(AND($E76&gt;=$Q76,$E76&lt;=$R76),"Disponible","No disponible")))))</f>
        <v/>
      </c>
      <c r="T76" s="42">
        <f>IF(OR($A76="",$M76="",$F76=""),"",IFERROR(ROUND($F76*INDEX(tblLocalizaciones[Coste por jornada (€)],MATCH($M76,tblLocalizaciones[Código localización],0))+INDEX(tblLocalizaciones[Coste de permisos (€)],MATCH($M76,tblLocalizaciones[Código localización],0))+INDEX(tblLocalizaciones[Otros costes fijos (€)],MATCH($M76,tblLocalizaciones[Código localización],0)),2),""))</f>
        <v/>
      </c>
      <c r="U76" s="13" t="n"/>
      <c r="V76" s="13" t="n"/>
      <c r="W76" s="25">
        <f>IF($A76="","",IF(COUNTIF($A$5:$A$204,$A76)&gt;1,"REVISAR",IF($M76="","REVISAR",IF($N76="Código no encontrado","CONFLICTO",IF($S76="No disponible","CONFLICTO",IF($O76="Descartada","CONFLICTO",IF(OR($E76="",$F76="",$U76=""),"REVISAR",IF(OR($P76="Denegado",$P76="No consultado"),"REVISAR","CORRECTO")))))))</f>
        <v/>
      </c>
      <c r="X76" s="24" t="n"/>
    </row>
    <row r="77">
      <c r="A77" s="13" t="n"/>
      <c r="B77" s="13" t="n"/>
      <c r="C77" s="24" t="n"/>
      <c r="D77" s="13" t="n"/>
      <c r="E77" s="37" t="n"/>
      <c r="F77" s="13" t="n"/>
      <c r="G77" s="13" t="n"/>
      <c r="H77" s="13" t="n"/>
      <c r="I77" s="13" t="n"/>
      <c r="J77" s="13" t="n"/>
      <c r="K77" s="13" t="n"/>
      <c r="L77" s="13" t="n"/>
      <c r="M77" s="13" t="n"/>
      <c r="N77" s="25">
        <f>IF($A77="","",IF($M77="","",IFERROR(INDEX(tblLocalizaciones[Nombre de la localización],MATCH($M77,tblLocalizaciones[Código localización],0)),"Código no encontrado")))</f>
        <v/>
      </c>
      <c r="O77" s="25">
        <f>IF(OR($A77="",$M77=""),"",IFERROR(INDEX(tblLocalizaciones[Estado candidatura],MATCH($M77,tblLocalizaciones[Código localización],0)),""))</f>
        <v/>
      </c>
      <c r="P77" s="25">
        <f>IF(OR($A77="",$M77=""),"",IFERROR(INDEX(tblLocalizaciones[Estado permiso],MATCH($M77,tblLocalizaciones[Código localización],0)),""))</f>
        <v/>
      </c>
      <c r="Q77" s="43">
        <f>IF(OR($A77="",$M77=""),"",IFERROR(INDEX(tblLocalizaciones[Disponible desde],MATCH($M77,tblLocalizaciones[Código localización],0)),""))</f>
        <v/>
      </c>
      <c r="R77" s="43">
        <f>IF(OR($A77="",$M77=""),"",IFERROR(INDEX(tblLocalizaciones[Disponible hasta],MATCH($M77,tblLocalizaciones[Código localización],0)),""))</f>
        <v/>
      </c>
      <c r="S77" s="25">
        <f>IF($A77="","",IF($M77="","Sin asignar",IF($E77="","Falta fecha",IF(OR($Q77="",$R77=""),"Por confirmar",IF(AND($E77&gt;=$Q77,$E77&lt;=$R77),"Disponible","No disponible")))))</f>
        <v/>
      </c>
      <c r="T77" s="42">
        <f>IF(OR($A77="",$M77="",$F77=""),"",IFERROR(ROUND($F77*INDEX(tblLocalizaciones[Coste por jornada (€)],MATCH($M77,tblLocalizaciones[Código localización],0))+INDEX(tblLocalizaciones[Coste de permisos (€)],MATCH($M77,tblLocalizaciones[Código localización],0))+INDEX(tblLocalizaciones[Otros costes fijos (€)],MATCH($M77,tblLocalizaciones[Código localización],0)),2),""))</f>
        <v/>
      </c>
      <c r="U77" s="13" t="n"/>
      <c r="V77" s="13" t="n"/>
      <c r="W77" s="25">
        <f>IF($A77="","",IF(COUNTIF($A$5:$A$204,$A77)&gt;1,"REVISAR",IF($M77="","REVISAR",IF($N77="Código no encontrado","CONFLICTO",IF($S77="No disponible","CONFLICTO",IF($O77="Descartada","CONFLICTO",IF(OR($E77="",$F77="",$U77=""),"REVISAR",IF(OR($P77="Denegado",$P77="No consultado"),"REVISAR","CORRECTO")))))))</f>
        <v/>
      </c>
      <c r="X77" s="24" t="n"/>
    </row>
    <row r="78">
      <c r="A78" s="13" t="n"/>
      <c r="B78" s="13" t="n"/>
      <c r="C78" s="24" t="n"/>
      <c r="D78" s="13" t="n"/>
      <c r="E78" s="37" t="n"/>
      <c r="F78" s="13" t="n"/>
      <c r="G78" s="13" t="n"/>
      <c r="H78" s="13" t="n"/>
      <c r="I78" s="13" t="n"/>
      <c r="J78" s="13" t="n"/>
      <c r="K78" s="13" t="n"/>
      <c r="L78" s="13" t="n"/>
      <c r="M78" s="13" t="n"/>
      <c r="N78" s="25">
        <f>IF($A78="","",IF($M78="","",IFERROR(INDEX(tblLocalizaciones[Nombre de la localización],MATCH($M78,tblLocalizaciones[Código localización],0)),"Código no encontrado")))</f>
        <v/>
      </c>
      <c r="O78" s="25">
        <f>IF(OR($A78="",$M78=""),"",IFERROR(INDEX(tblLocalizaciones[Estado candidatura],MATCH($M78,tblLocalizaciones[Código localización],0)),""))</f>
        <v/>
      </c>
      <c r="P78" s="25">
        <f>IF(OR($A78="",$M78=""),"",IFERROR(INDEX(tblLocalizaciones[Estado permiso],MATCH($M78,tblLocalizaciones[Código localización],0)),""))</f>
        <v/>
      </c>
      <c r="Q78" s="43">
        <f>IF(OR($A78="",$M78=""),"",IFERROR(INDEX(tblLocalizaciones[Disponible desde],MATCH($M78,tblLocalizaciones[Código localización],0)),""))</f>
        <v/>
      </c>
      <c r="R78" s="43">
        <f>IF(OR($A78="",$M78=""),"",IFERROR(INDEX(tblLocalizaciones[Disponible hasta],MATCH($M78,tblLocalizaciones[Código localización],0)),""))</f>
        <v/>
      </c>
      <c r="S78" s="25">
        <f>IF($A78="","",IF($M78="","Sin asignar",IF($E78="","Falta fecha",IF(OR($Q78="",$R78=""),"Por confirmar",IF(AND($E78&gt;=$Q78,$E78&lt;=$R78),"Disponible","No disponible")))))</f>
        <v/>
      </c>
      <c r="T78" s="42">
        <f>IF(OR($A78="",$M78="",$F78=""),"",IFERROR(ROUND($F78*INDEX(tblLocalizaciones[Coste por jornada (€)],MATCH($M78,tblLocalizaciones[Código localización],0))+INDEX(tblLocalizaciones[Coste de permisos (€)],MATCH($M78,tblLocalizaciones[Código localización],0))+INDEX(tblLocalizaciones[Otros costes fijos (€)],MATCH($M78,tblLocalizaciones[Código localización],0)),2),""))</f>
        <v/>
      </c>
      <c r="U78" s="13" t="n"/>
      <c r="V78" s="13" t="n"/>
      <c r="W78" s="25">
        <f>IF($A78="","",IF(COUNTIF($A$5:$A$204,$A78)&gt;1,"REVISAR",IF($M78="","REVISAR",IF($N78="Código no encontrado","CONFLICTO",IF($S78="No disponible","CONFLICTO",IF($O78="Descartada","CONFLICTO",IF(OR($E78="",$F78="",$U78=""),"REVISAR",IF(OR($P78="Denegado",$P78="No consultado"),"REVISAR","CORRECTO")))))))</f>
        <v/>
      </c>
      <c r="X78" s="24" t="n"/>
    </row>
    <row r="79">
      <c r="A79" s="13" t="n"/>
      <c r="B79" s="13" t="n"/>
      <c r="C79" s="24" t="n"/>
      <c r="D79" s="13" t="n"/>
      <c r="E79" s="37" t="n"/>
      <c r="F79" s="13" t="n"/>
      <c r="G79" s="13" t="n"/>
      <c r="H79" s="13" t="n"/>
      <c r="I79" s="13" t="n"/>
      <c r="J79" s="13" t="n"/>
      <c r="K79" s="13" t="n"/>
      <c r="L79" s="13" t="n"/>
      <c r="M79" s="13" t="n"/>
      <c r="N79" s="25">
        <f>IF($A79="","",IF($M79="","",IFERROR(INDEX(tblLocalizaciones[Nombre de la localización],MATCH($M79,tblLocalizaciones[Código localización],0)),"Código no encontrado")))</f>
        <v/>
      </c>
      <c r="O79" s="25">
        <f>IF(OR($A79="",$M79=""),"",IFERROR(INDEX(tblLocalizaciones[Estado candidatura],MATCH($M79,tblLocalizaciones[Código localización],0)),""))</f>
        <v/>
      </c>
      <c r="P79" s="25">
        <f>IF(OR($A79="",$M79=""),"",IFERROR(INDEX(tblLocalizaciones[Estado permiso],MATCH($M79,tblLocalizaciones[Código localización],0)),""))</f>
        <v/>
      </c>
      <c r="Q79" s="43">
        <f>IF(OR($A79="",$M79=""),"",IFERROR(INDEX(tblLocalizaciones[Disponible desde],MATCH($M79,tblLocalizaciones[Código localización],0)),""))</f>
        <v/>
      </c>
      <c r="R79" s="43">
        <f>IF(OR($A79="",$M79=""),"",IFERROR(INDEX(tblLocalizaciones[Disponible hasta],MATCH($M79,tblLocalizaciones[Código localización],0)),""))</f>
        <v/>
      </c>
      <c r="S79" s="25">
        <f>IF($A79="","",IF($M79="","Sin asignar",IF($E79="","Falta fecha",IF(OR($Q79="",$R79=""),"Por confirmar",IF(AND($E79&gt;=$Q79,$E79&lt;=$R79),"Disponible","No disponible")))))</f>
        <v/>
      </c>
      <c r="T79" s="42">
        <f>IF(OR($A79="",$M79="",$F79=""),"",IFERROR(ROUND($F79*INDEX(tblLocalizaciones[Coste por jornada (€)],MATCH($M79,tblLocalizaciones[Código localización],0))+INDEX(tblLocalizaciones[Coste de permisos (€)],MATCH($M79,tblLocalizaciones[Código localización],0))+INDEX(tblLocalizaciones[Otros costes fijos (€)],MATCH($M79,tblLocalizaciones[Código localización],0)),2),""))</f>
        <v/>
      </c>
      <c r="U79" s="13" t="n"/>
      <c r="V79" s="13" t="n"/>
      <c r="W79" s="25">
        <f>IF($A79="","",IF(COUNTIF($A$5:$A$204,$A79)&gt;1,"REVISAR",IF($M79="","REVISAR",IF($N79="Código no encontrado","CONFLICTO",IF($S79="No disponible","CONFLICTO",IF($O79="Descartada","CONFLICTO",IF(OR($E79="",$F79="",$U79=""),"REVISAR",IF(OR($P79="Denegado",$P79="No consultado"),"REVISAR","CORRECTO")))))))</f>
        <v/>
      </c>
      <c r="X79" s="24" t="n"/>
    </row>
    <row r="80">
      <c r="A80" s="13" t="n"/>
      <c r="B80" s="13" t="n"/>
      <c r="C80" s="24" t="n"/>
      <c r="D80" s="13" t="n"/>
      <c r="E80" s="37" t="n"/>
      <c r="F80" s="13" t="n"/>
      <c r="G80" s="13" t="n"/>
      <c r="H80" s="13" t="n"/>
      <c r="I80" s="13" t="n"/>
      <c r="J80" s="13" t="n"/>
      <c r="K80" s="13" t="n"/>
      <c r="L80" s="13" t="n"/>
      <c r="M80" s="13" t="n"/>
      <c r="N80" s="25">
        <f>IF($A80="","",IF($M80="","",IFERROR(INDEX(tblLocalizaciones[Nombre de la localización],MATCH($M80,tblLocalizaciones[Código localización],0)),"Código no encontrado")))</f>
        <v/>
      </c>
      <c r="O80" s="25">
        <f>IF(OR($A80="",$M80=""),"",IFERROR(INDEX(tblLocalizaciones[Estado candidatura],MATCH($M80,tblLocalizaciones[Código localización],0)),""))</f>
        <v/>
      </c>
      <c r="P80" s="25">
        <f>IF(OR($A80="",$M80=""),"",IFERROR(INDEX(tblLocalizaciones[Estado permiso],MATCH($M80,tblLocalizaciones[Código localización],0)),""))</f>
        <v/>
      </c>
      <c r="Q80" s="43">
        <f>IF(OR($A80="",$M80=""),"",IFERROR(INDEX(tblLocalizaciones[Disponible desde],MATCH($M80,tblLocalizaciones[Código localización],0)),""))</f>
        <v/>
      </c>
      <c r="R80" s="43">
        <f>IF(OR($A80="",$M80=""),"",IFERROR(INDEX(tblLocalizaciones[Disponible hasta],MATCH($M80,tblLocalizaciones[Código localización],0)),""))</f>
        <v/>
      </c>
      <c r="S80" s="25">
        <f>IF($A80="","",IF($M80="","Sin asignar",IF($E80="","Falta fecha",IF(OR($Q80="",$R80=""),"Por confirmar",IF(AND($E80&gt;=$Q80,$E80&lt;=$R80),"Disponible","No disponible")))))</f>
        <v/>
      </c>
      <c r="T80" s="42">
        <f>IF(OR($A80="",$M80="",$F80=""),"",IFERROR(ROUND($F80*INDEX(tblLocalizaciones[Coste por jornada (€)],MATCH($M80,tblLocalizaciones[Código localización],0))+INDEX(tblLocalizaciones[Coste de permisos (€)],MATCH($M80,tblLocalizaciones[Código localización],0))+INDEX(tblLocalizaciones[Otros costes fijos (€)],MATCH($M80,tblLocalizaciones[Código localización],0)),2),""))</f>
        <v/>
      </c>
      <c r="U80" s="13" t="n"/>
      <c r="V80" s="13" t="n"/>
      <c r="W80" s="25">
        <f>IF($A80="","",IF(COUNTIF($A$5:$A$204,$A80)&gt;1,"REVISAR",IF($M80="","REVISAR",IF($N80="Código no encontrado","CONFLICTO",IF($S80="No disponible","CONFLICTO",IF($O80="Descartada","CONFLICTO",IF(OR($E80="",$F80="",$U80=""),"REVISAR",IF(OR($P80="Denegado",$P80="No consultado"),"REVISAR","CORRECTO")))))))</f>
        <v/>
      </c>
      <c r="X80" s="24" t="n"/>
    </row>
    <row r="81">
      <c r="A81" s="13" t="n"/>
      <c r="B81" s="13" t="n"/>
      <c r="C81" s="24" t="n"/>
      <c r="D81" s="13" t="n"/>
      <c r="E81" s="37" t="n"/>
      <c r="F81" s="13" t="n"/>
      <c r="G81" s="13" t="n"/>
      <c r="H81" s="13" t="n"/>
      <c r="I81" s="13" t="n"/>
      <c r="J81" s="13" t="n"/>
      <c r="K81" s="13" t="n"/>
      <c r="L81" s="13" t="n"/>
      <c r="M81" s="13" t="n"/>
      <c r="N81" s="25">
        <f>IF($A81="","",IF($M81="","",IFERROR(INDEX(tblLocalizaciones[Nombre de la localización],MATCH($M81,tblLocalizaciones[Código localización],0)),"Código no encontrado")))</f>
        <v/>
      </c>
      <c r="O81" s="25">
        <f>IF(OR($A81="",$M81=""),"",IFERROR(INDEX(tblLocalizaciones[Estado candidatura],MATCH($M81,tblLocalizaciones[Código localización],0)),""))</f>
        <v/>
      </c>
      <c r="P81" s="25">
        <f>IF(OR($A81="",$M81=""),"",IFERROR(INDEX(tblLocalizaciones[Estado permiso],MATCH($M81,tblLocalizaciones[Código localización],0)),""))</f>
        <v/>
      </c>
      <c r="Q81" s="43">
        <f>IF(OR($A81="",$M81=""),"",IFERROR(INDEX(tblLocalizaciones[Disponible desde],MATCH($M81,tblLocalizaciones[Código localización],0)),""))</f>
        <v/>
      </c>
      <c r="R81" s="43">
        <f>IF(OR($A81="",$M81=""),"",IFERROR(INDEX(tblLocalizaciones[Disponible hasta],MATCH($M81,tblLocalizaciones[Código localización],0)),""))</f>
        <v/>
      </c>
      <c r="S81" s="25">
        <f>IF($A81="","",IF($M81="","Sin asignar",IF($E81="","Falta fecha",IF(OR($Q81="",$R81=""),"Por confirmar",IF(AND($E81&gt;=$Q81,$E81&lt;=$R81),"Disponible","No disponible")))))</f>
        <v/>
      </c>
      <c r="T81" s="42">
        <f>IF(OR($A81="",$M81="",$F81=""),"",IFERROR(ROUND($F81*INDEX(tblLocalizaciones[Coste por jornada (€)],MATCH($M81,tblLocalizaciones[Código localización],0))+INDEX(tblLocalizaciones[Coste de permisos (€)],MATCH($M81,tblLocalizaciones[Código localización],0))+INDEX(tblLocalizaciones[Otros costes fijos (€)],MATCH($M81,tblLocalizaciones[Código localización],0)),2),""))</f>
        <v/>
      </c>
      <c r="U81" s="13" t="n"/>
      <c r="V81" s="13" t="n"/>
      <c r="W81" s="25">
        <f>IF($A81="","",IF(COUNTIF($A$5:$A$204,$A81)&gt;1,"REVISAR",IF($M81="","REVISAR",IF($N81="Código no encontrado","CONFLICTO",IF($S81="No disponible","CONFLICTO",IF($O81="Descartada","CONFLICTO",IF(OR($E81="",$F81="",$U81=""),"REVISAR",IF(OR($P81="Denegado",$P81="No consultado"),"REVISAR","CORRECTO")))))))</f>
        <v/>
      </c>
      <c r="X81" s="24" t="n"/>
    </row>
    <row r="82">
      <c r="A82" s="13" t="n"/>
      <c r="B82" s="13" t="n"/>
      <c r="C82" s="24" t="n"/>
      <c r="D82" s="13" t="n"/>
      <c r="E82" s="37" t="n"/>
      <c r="F82" s="13" t="n"/>
      <c r="G82" s="13" t="n"/>
      <c r="H82" s="13" t="n"/>
      <c r="I82" s="13" t="n"/>
      <c r="J82" s="13" t="n"/>
      <c r="K82" s="13" t="n"/>
      <c r="L82" s="13" t="n"/>
      <c r="M82" s="13" t="n"/>
      <c r="N82" s="25">
        <f>IF($A82="","",IF($M82="","",IFERROR(INDEX(tblLocalizaciones[Nombre de la localización],MATCH($M82,tblLocalizaciones[Código localización],0)),"Código no encontrado")))</f>
        <v/>
      </c>
      <c r="O82" s="25">
        <f>IF(OR($A82="",$M82=""),"",IFERROR(INDEX(tblLocalizaciones[Estado candidatura],MATCH($M82,tblLocalizaciones[Código localización],0)),""))</f>
        <v/>
      </c>
      <c r="P82" s="25">
        <f>IF(OR($A82="",$M82=""),"",IFERROR(INDEX(tblLocalizaciones[Estado permiso],MATCH($M82,tblLocalizaciones[Código localización],0)),""))</f>
        <v/>
      </c>
      <c r="Q82" s="43">
        <f>IF(OR($A82="",$M82=""),"",IFERROR(INDEX(tblLocalizaciones[Disponible desde],MATCH($M82,tblLocalizaciones[Código localización],0)),""))</f>
        <v/>
      </c>
      <c r="R82" s="43">
        <f>IF(OR($A82="",$M82=""),"",IFERROR(INDEX(tblLocalizaciones[Disponible hasta],MATCH($M82,tblLocalizaciones[Código localización],0)),""))</f>
        <v/>
      </c>
      <c r="S82" s="25">
        <f>IF($A82="","",IF($M82="","Sin asignar",IF($E82="","Falta fecha",IF(OR($Q82="",$R82=""),"Por confirmar",IF(AND($E82&gt;=$Q82,$E82&lt;=$R82),"Disponible","No disponible")))))</f>
        <v/>
      </c>
      <c r="T82" s="42">
        <f>IF(OR($A82="",$M82="",$F82=""),"",IFERROR(ROUND($F82*INDEX(tblLocalizaciones[Coste por jornada (€)],MATCH($M82,tblLocalizaciones[Código localización],0))+INDEX(tblLocalizaciones[Coste de permisos (€)],MATCH($M82,tblLocalizaciones[Código localización],0))+INDEX(tblLocalizaciones[Otros costes fijos (€)],MATCH($M82,tblLocalizaciones[Código localización],0)),2),""))</f>
        <v/>
      </c>
      <c r="U82" s="13" t="n"/>
      <c r="V82" s="13" t="n"/>
      <c r="W82" s="25">
        <f>IF($A82="","",IF(COUNTIF($A$5:$A$204,$A82)&gt;1,"REVISAR",IF($M82="","REVISAR",IF($N82="Código no encontrado","CONFLICTO",IF($S82="No disponible","CONFLICTO",IF($O82="Descartada","CONFLICTO",IF(OR($E82="",$F82="",$U82=""),"REVISAR",IF(OR($P82="Denegado",$P82="No consultado"),"REVISAR","CORRECTO")))))))</f>
        <v/>
      </c>
      <c r="X82" s="24" t="n"/>
    </row>
    <row r="83">
      <c r="A83" s="13" t="n"/>
      <c r="B83" s="13" t="n"/>
      <c r="C83" s="24" t="n"/>
      <c r="D83" s="13" t="n"/>
      <c r="E83" s="37" t="n"/>
      <c r="F83" s="13" t="n"/>
      <c r="G83" s="13" t="n"/>
      <c r="H83" s="13" t="n"/>
      <c r="I83" s="13" t="n"/>
      <c r="J83" s="13" t="n"/>
      <c r="K83" s="13" t="n"/>
      <c r="L83" s="13" t="n"/>
      <c r="M83" s="13" t="n"/>
      <c r="N83" s="25">
        <f>IF($A83="","",IF($M83="","",IFERROR(INDEX(tblLocalizaciones[Nombre de la localización],MATCH($M83,tblLocalizaciones[Código localización],0)),"Código no encontrado")))</f>
        <v/>
      </c>
      <c r="O83" s="25">
        <f>IF(OR($A83="",$M83=""),"",IFERROR(INDEX(tblLocalizaciones[Estado candidatura],MATCH($M83,tblLocalizaciones[Código localización],0)),""))</f>
        <v/>
      </c>
      <c r="P83" s="25">
        <f>IF(OR($A83="",$M83=""),"",IFERROR(INDEX(tblLocalizaciones[Estado permiso],MATCH($M83,tblLocalizaciones[Código localización],0)),""))</f>
        <v/>
      </c>
      <c r="Q83" s="43">
        <f>IF(OR($A83="",$M83=""),"",IFERROR(INDEX(tblLocalizaciones[Disponible desde],MATCH($M83,tblLocalizaciones[Código localización],0)),""))</f>
        <v/>
      </c>
      <c r="R83" s="43">
        <f>IF(OR($A83="",$M83=""),"",IFERROR(INDEX(tblLocalizaciones[Disponible hasta],MATCH($M83,tblLocalizaciones[Código localización],0)),""))</f>
        <v/>
      </c>
      <c r="S83" s="25">
        <f>IF($A83="","",IF($M83="","Sin asignar",IF($E83="","Falta fecha",IF(OR($Q83="",$R83=""),"Por confirmar",IF(AND($E83&gt;=$Q83,$E83&lt;=$R83),"Disponible","No disponible")))))</f>
        <v/>
      </c>
      <c r="T83" s="42">
        <f>IF(OR($A83="",$M83="",$F83=""),"",IFERROR(ROUND($F83*INDEX(tblLocalizaciones[Coste por jornada (€)],MATCH($M83,tblLocalizaciones[Código localización],0))+INDEX(tblLocalizaciones[Coste de permisos (€)],MATCH($M83,tblLocalizaciones[Código localización],0))+INDEX(tblLocalizaciones[Otros costes fijos (€)],MATCH($M83,tblLocalizaciones[Código localización],0)),2),""))</f>
        <v/>
      </c>
      <c r="U83" s="13" t="n"/>
      <c r="V83" s="13" t="n"/>
      <c r="W83" s="25">
        <f>IF($A83="","",IF(COUNTIF($A$5:$A$204,$A83)&gt;1,"REVISAR",IF($M83="","REVISAR",IF($N83="Código no encontrado","CONFLICTO",IF($S83="No disponible","CONFLICTO",IF($O83="Descartada","CONFLICTO",IF(OR($E83="",$F83="",$U83=""),"REVISAR",IF(OR($P83="Denegado",$P83="No consultado"),"REVISAR","CORRECTO")))))))</f>
        <v/>
      </c>
      <c r="X83" s="24" t="n"/>
    </row>
    <row r="84">
      <c r="A84" s="13" t="n"/>
      <c r="B84" s="13" t="n"/>
      <c r="C84" s="24" t="n"/>
      <c r="D84" s="13" t="n"/>
      <c r="E84" s="37" t="n"/>
      <c r="F84" s="13" t="n"/>
      <c r="G84" s="13" t="n"/>
      <c r="H84" s="13" t="n"/>
      <c r="I84" s="13" t="n"/>
      <c r="J84" s="13" t="n"/>
      <c r="K84" s="13" t="n"/>
      <c r="L84" s="13" t="n"/>
      <c r="M84" s="13" t="n"/>
      <c r="N84" s="25">
        <f>IF($A84="","",IF($M84="","",IFERROR(INDEX(tblLocalizaciones[Nombre de la localización],MATCH($M84,tblLocalizaciones[Código localización],0)),"Código no encontrado")))</f>
        <v/>
      </c>
      <c r="O84" s="25">
        <f>IF(OR($A84="",$M84=""),"",IFERROR(INDEX(tblLocalizaciones[Estado candidatura],MATCH($M84,tblLocalizaciones[Código localización],0)),""))</f>
        <v/>
      </c>
      <c r="P84" s="25">
        <f>IF(OR($A84="",$M84=""),"",IFERROR(INDEX(tblLocalizaciones[Estado permiso],MATCH($M84,tblLocalizaciones[Código localización],0)),""))</f>
        <v/>
      </c>
      <c r="Q84" s="43">
        <f>IF(OR($A84="",$M84=""),"",IFERROR(INDEX(tblLocalizaciones[Disponible desde],MATCH($M84,tblLocalizaciones[Código localización],0)),""))</f>
        <v/>
      </c>
      <c r="R84" s="43">
        <f>IF(OR($A84="",$M84=""),"",IFERROR(INDEX(tblLocalizaciones[Disponible hasta],MATCH($M84,tblLocalizaciones[Código localización],0)),""))</f>
        <v/>
      </c>
      <c r="S84" s="25">
        <f>IF($A84="","",IF($M84="","Sin asignar",IF($E84="","Falta fecha",IF(OR($Q84="",$R84=""),"Por confirmar",IF(AND($E84&gt;=$Q84,$E84&lt;=$R84),"Disponible","No disponible")))))</f>
        <v/>
      </c>
      <c r="T84" s="42">
        <f>IF(OR($A84="",$M84="",$F84=""),"",IFERROR(ROUND($F84*INDEX(tblLocalizaciones[Coste por jornada (€)],MATCH($M84,tblLocalizaciones[Código localización],0))+INDEX(tblLocalizaciones[Coste de permisos (€)],MATCH($M84,tblLocalizaciones[Código localización],0))+INDEX(tblLocalizaciones[Otros costes fijos (€)],MATCH($M84,tblLocalizaciones[Código localización],0)),2),""))</f>
        <v/>
      </c>
      <c r="U84" s="13" t="n"/>
      <c r="V84" s="13" t="n"/>
      <c r="W84" s="25">
        <f>IF($A84="","",IF(COUNTIF($A$5:$A$204,$A84)&gt;1,"REVISAR",IF($M84="","REVISAR",IF($N84="Código no encontrado","CONFLICTO",IF($S84="No disponible","CONFLICTO",IF($O84="Descartada","CONFLICTO",IF(OR($E84="",$F84="",$U84=""),"REVISAR",IF(OR($P84="Denegado",$P84="No consultado"),"REVISAR","CORRECTO")))))))</f>
        <v/>
      </c>
      <c r="X84" s="24" t="n"/>
    </row>
    <row r="85">
      <c r="A85" s="13" t="n"/>
      <c r="B85" s="13" t="n"/>
      <c r="C85" s="24" t="n"/>
      <c r="D85" s="13" t="n"/>
      <c r="E85" s="37" t="n"/>
      <c r="F85" s="13" t="n"/>
      <c r="G85" s="13" t="n"/>
      <c r="H85" s="13" t="n"/>
      <c r="I85" s="13" t="n"/>
      <c r="J85" s="13" t="n"/>
      <c r="K85" s="13" t="n"/>
      <c r="L85" s="13" t="n"/>
      <c r="M85" s="13" t="n"/>
      <c r="N85" s="25">
        <f>IF($A85="","",IF($M85="","",IFERROR(INDEX(tblLocalizaciones[Nombre de la localización],MATCH($M85,tblLocalizaciones[Código localización],0)),"Código no encontrado")))</f>
        <v/>
      </c>
      <c r="O85" s="25">
        <f>IF(OR($A85="",$M85=""),"",IFERROR(INDEX(tblLocalizaciones[Estado candidatura],MATCH($M85,tblLocalizaciones[Código localización],0)),""))</f>
        <v/>
      </c>
      <c r="P85" s="25">
        <f>IF(OR($A85="",$M85=""),"",IFERROR(INDEX(tblLocalizaciones[Estado permiso],MATCH($M85,tblLocalizaciones[Código localización],0)),""))</f>
        <v/>
      </c>
      <c r="Q85" s="43">
        <f>IF(OR($A85="",$M85=""),"",IFERROR(INDEX(tblLocalizaciones[Disponible desde],MATCH($M85,tblLocalizaciones[Código localización],0)),""))</f>
        <v/>
      </c>
      <c r="R85" s="43">
        <f>IF(OR($A85="",$M85=""),"",IFERROR(INDEX(tblLocalizaciones[Disponible hasta],MATCH($M85,tblLocalizaciones[Código localización],0)),""))</f>
        <v/>
      </c>
      <c r="S85" s="25">
        <f>IF($A85="","",IF($M85="","Sin asignar",IF($E85="","Falta fecha",IF(OR($Q85="",$R85=""),"Por confirmar",IF(AND($E85&gt;=$Q85,$E85&lt;=$R85),"Disponible","No disponible")))))</f>
        <v/>
      </c>
      <c r="T85" s="42">
        <f>IF(OR($A85="",$M85="",$F85=""),"",IFERROR(ROUND($F85*INDEX(tblLocalizaciones[Coste por jornada (€)],MATCH($M85,tblLocalizaciones[Código localización],0))+INDEX(tblLocalizaciones[Coste de permisos (€)],MATCH($M85,tblLocalizaciones[Código localización],0))+INDEX(tblLocalizaciones[Otros costes fijos (€)],MATCH($M85,tblLocalizaciones[Código localización],0)),2),""))</f>
        <v/>
      </c>
      <c r="U85" s="13" t="n"/>
      <c r="V85" s="13" t="n"/>
      <c r="W85" s="25">
        <f>IF($A85="","",IF(COUNTIF($A$5:$A$204,$A85)&gt;1,"REVISAR",IF($M85="","REVISAR",IF($N85="Código no encontrado","CONFLICTO",IF($S85="No disponible","CONFLICTO",IF($O85="Descartada","CONFLICTO",IF(OR($E85="",$F85="",$U85=""),"REVISAR",IF(OR($P85="Denegado",$P85="No consultado"),"REVISAR","CORRECTO")))))))</f>
        <v/>
      </c>
      <c r="X85" s="24" t="n"/>
    </row>
    <row r="86">
      <c r="A86" s="13" t="n"/>
      <c r="B86" s="13" t="n"/>
      <c r="C86" s="24" t="n"/>
      <c r="D86" s="13" t="n"/>
      <c r="E86" s="37" t="n"/>
      <c r="F86" s="13" t="n"/>
      <c r="G86" s="13" t="n"/>
      <c r="H86" s="13" t="n"/>
      <c r="I86" s="13" t="n"/>
      <c r="J86" s="13" t="n"/>
      <c r="K86" s="13" t="n"/>
      <c r="L86" s="13" t="n"/>
      <c r="M86" s="13" t="n"/>
      <c r="N86" s="25">
        <f>IF($A86="","",IF($M86="","",IFERROR(INDEX(tblLocalizaciones[Nombre de la localización],MATCH($M86,tblLocalizaciones[Código localización],0)),"Código no encontrado")))</f>
        <v/>
      </c>
      <c r="O86" s="25">
        <f>IF(OR($A86="",$M86=""),"",IFERROR(INDEX(tblLocalizaciones[Estado candidatura],MATCH($M86,tblLocalizaciones[Código localización],0)),""))</f>
        <v/>
      </c>
      <c r="P86" s="25">
        <f>IF(OR($A86="",$M86=""),"",IFERROR(INDEX(tblLocalizaciones[Estado permiso],MATCH($M86,tblLocalizaciones[Código localización],0)),""))</f>
        <v/>
      </c>
      <c r="Q86" s="43">
        <f>IF(OR($A86="",$M86=""),"",IFERROR(INDEX(tblLocalizaciones[Disponible desde],MATCH($M86,tblLocalizaciones[Código localización],0)),""))</f>
        <v/>
      </c>
      <c r="R86" s="43">
        <f>IF(OR($A86="",$M86=""),"",IFERROR(INDEX(tblLocalizaciones[Disponible hasta],MATCH($M86,tblLocalizaciones[Código localización],0)),""))</f>
        <v/>
      </c>
      <c r="S86" s="25">
        <f>IF($A86="","",IF($M86="","Sin asignar",IF($E86="","Falta fecha",IF(OR($Q86="",$R86=""),"Por confirmar",IF(AND($E86&gt;=$Q86,$E86&lt;=$R86),"Disponible","No disponible")))))</f>
        <v/>
      </c>
      <c r="T86" s="42">
        <f>IF(OR($A86="",$M86="",$F86=""),"",IFERROR(ROUND($F86*INDEX(tblLocalizaciones[Coste por jornada (€)],MATCH($M86,tblLocalizaciones[Código localización],0))+INDEX(tblLocalizaciones[Coste de permisos (€)],MATCH($M86,tblLocalizaciones[Código localización],0))+INDEX(tblLocalizaciones[Otros costes fijos (€)],MATCH($M86,tblLocalizaciones[Código localización],0)),2),""))</f>
        <v/>
      </c>
      <c r="U86" s="13" t="n"/>
      <c r="V86" s="13" t="n"/>
      <c r="W86" s="25">
        <f>IF($A86="","",IF(COUNTIF($A$5:$A$204,$A86)&gt;1,"REVISAR",IF($M86="","REVISAR",IF($N86="Código no encontrado","CONFLICTO",IF($S86="No disponible","CONFLICTO",IF($O86="Descartada","CONFLICTO",IF(OR($E86="",$F86="",$U86=""),"REVISAR",IF(OR($P86="Denegado",$P86="No consultado"),"REVISAR","CORRECTO")))))))</f>
        <v/>
      </c>
      <c r="X86" s="24" t="n"/>
    </row>
    <row r="87">
      <c r="A87" s="13" t="n"/>
      <c r="B87" s="13" t="n"/>
      <c r="C87" s="24" t="n"/>
      <c r="D87" s="13" t="n"/>
      <c r="E87" s="37" t="n"/>
      <c r="F87" s="13" t="n"/>
      <c r="G87" s="13" t="n"/>
      <c r="H87" s="13" t="n"/>
      <c r="I87" s="13" t="n"/>
      <c r="J87" s="13" t="n"/>
      <c r="K87" s="13" t="n"/>
      <c r="L87" s="13" t="n"/>
      <c r="M87" s="13" t="n"/>
      <c r="N87" s="25">
        <f>IF($A87="","",IF($M87="","",IFERROR(INDEX(tblLocalizaciones[Nombre de la localización],MATCH($M87,tblLocalizaciones[Código localización],0)),"Código no encontrado")))</f>
        <v/>
      </c>
      <c r="O87" s="25">
        <f>IF(OR($A87="",$M87=""),"",IFERROR(INDEX(tblLocalizaciones[Estado candidatura],MATCH($M87,tblLocalizaciones[Código localización],0)),""))</f>
        <v/>
      </c>
      <c r="P87" s="25">
        <f>IF(OR($A87="",$M87=""),"",IFERROR(INDEX(tblLocalizaciones[Estado permiso],MATCH($M87,tblLocalizaciones[Código localización],0)),""))</f>
        <v/>
      </c>
      <c r="Q87" s="43">
        <f>IF(OR($A87="",$M87=""),"",IFERROR(INDEX(tblLocalizaciones[Disponible desde],MATCH($M87,tblLocalizaciones[Código localización],0)),""))</f>
        <v/>
      </c>
      <c r="R87" s="43">
        <f>IF(OR($A87="",$M87=""),"",IFERROR(INDEX(tblLocalizaciones[Disponible hasta],MATCH($M87,tblLocalizaciones[Código localización],0)),""))</f>
        <v/>
      </c>
      <c r="S87" s="25">
        <f>IF($A87="","",IF($M87="","Sin asignar",IF($E87="","Falta fecha",IF(OR($Q87="",$R87=""),"Por confirmar",IF(AND($E87&gt;=$Q87,$E87&lt;=$R87),"Disponible","No disponible")))))</f>
        <v/>
      </c>
      <c r="T87" s="42">
        <f>IF(OR($A87="",$M87="",$F87=""),"",IFERROR(ROUND($F87*INDEX(tblLocalizaciones[Coste por jornada (€)],MATCH($M87,tblLocalizaciones[Código localización],0))+INDEX(tblLocalizaciones[Coste de permisos (€)],MATCH($M87,tblLocalizaciones[Código localización],0))+INDEX(tblLocalizaciones[Otros costes fijos (€)],MATCH($M87,tblLocalizaciones[Código localización],0)),2),""))</f>
        <v/>
      </c>
      <c r="U87" s="13" t="n"/>
      <c r="V87" s="13" t="n"/>
      <c r="W87" s="25">
        <f>IF($A87="","",IF(COUNTIF($A$5:$A$204,$A87)&gt;1,"REVISAR",IF($M87="","REVISAR",IF($N87="Código no encontrado","CONFLICTO",IF($S87="No disponible","CONFLICTO",IF($O87="Descartada","CONFLICTO",IF(OR($E87="",$F87="",$U87=""),"REVISAR",IF(OR($P87="Denegado",$P87="No consultado"),"REVISAR","CORRECTO")))))))</f>
        <v/>
      </c>
      <c r="X87" s="24" t="n"/>
    </row>
    <row r="88">
      <c r="A88" s="13" t="n"/>
      <c r="B88" s="13" t="n"/>
      <c r="C88" s="24" t="n"/>
      <c r="D88" s="13" t="n"/>
      <c r="E88" s="37" t="n"/>
      <c r="F88" s="13" t="n"/>
      <c r="G88" s="13" t="n"/>
      <c r="H88" s="13" t="n"/>
      <c r="I88" s="13" t="n"/>
      <c r="J88" s="13" t="n"/>
      <c r="K88" s="13" t="n"/>
      <c r="L88" s="13" t="n"/>
      <c r="M88" s="13" t="n"/>
      <c r="N88" s="25">
        <f>IF($A88="","",IF($M88="","",IFERROR(INDEX(tblLocalizaciones[Nombre de la localización],MATCH($M88,tblLocalizaciones[Código localización],0)),"Código no encontrado")))</f>
        <v/>
      </c>
      <c r="O88" s="25">
        <f>IF(OR($A88="",$M88=""),"",IFERROR(INDEX(tblLocalizaciones[Estado candidatura],MATCH($M88,tblLocalizaciones[Código localización],0)),""))</f>
        <v/>
      </c>
      <c r="P88" s="25">
        <f>IF(OR($A88="",$M88=""),"",IFERROR(INDEX(tblLocalizaciones[Estado permiso],MATCH($M88,tblLocalizaciones[Código localización],0)),""))</f>
        <v/>
      </c>
      <c r="Q88" s="43">
        <f>IF(OR($A88="",$M88=""),"",IFERROR(INDEX(tblLocalizaciones[Disponible desde],MATCH($M88,tblLocalizaciones[Código localización],0)),""))</f>
        <v/>
      </c>
      <c r="R88" s="43">
        <f>IF(OR($A88="",$M88=""),"",IFERROR(INDEX(tblLocalizaciones[Disponible hasta],MATCH($M88,tblLocalizaciones[Código localización],0)),""))</f>
        <v/>
      </c>
      <c r="S88" s="25">
        <f>IF($A88="","",IF($M88="","Sin asignar",IF($E88="","Falta fecha",IF(OR($Q88="",$R88=""),"Por confirmar",IF(AND($E88&gt;=$Q88,$E88&lt;=$R88),"Disponible","No disponible")))))</f>
        <v/>
      </c>
      <c r="T88" s="42">
        <f>IF(OR($A88="",$M88="",$F88=""),"",IFERROR(ROUND($F88*INDEX(tblLocalizaciones[Coste por jornada (€)],MATCH($M88,tblLocalizaciones[Código localización],0))+INDEX(tblLocalizaciones[Coste de permisos (€)],MATCH($M88,tblLocalizaciones[Código localización],0))+INDEX(tblLocalizaciones[Otros costes fijos (€)],MATCH($M88,tblLocalizaciones[Código localización],0)),2),""))</f>
        <v/>
      </c>
      <c r="U88" s="13" t="n"/>
      <c r="V88" s="13" t="n"/>
      <c r="W88" s="25">
        <f>IF($A88="","",IF(COUNTIF($A$5:$A$204,$A88)&gt;1,"REVISAR",IF($M88="","REVISAR",IF($N88="Código no encontrado","CONFLICTO",IF($S88="No disponible","CONFLICTO",IF($O88="Descartada","CONFLICTO",IF(OR($E88="",$F88="",$U88=""),"REVISAR",IF(OR($P88="Denegado",$P88="No consultado"),"REVISAR","CORRECTO")))))))</f>
        <v/>
      </c>
      <c r="X88" s="24" t="n"/>
    </row>
    <row r="89">
      <c r="A89" s="13" t="n"/>
      <c r="B89" s="13" t="n"/>
      <c r="C89" s="24" t="n"/>
      <c r="D89" s="13" t="n"/>
      <c r="E89" s="37" t="n"/>
      <c r="F89" s="13" t="n"/>
      <c r="G89" s="13" t="n"/>
      <c r="H89" s="13" t="n"/>
      <c r="I89" s="13" t="n"/>
      <c r="J89" s="13" t="n"/>
      <c r="K89" s="13" t="n"/>
      <c r="L89" s="13" t="n"/>
      <c r="M89" s="13" t="n"/>
      <c r="N89" s="25">
        <f>IF($A89="","",IF($M89="","",IFERROR(INDEX(tblLocalizaciones[Nombre de la localización],MATCH($M89,tblLocalizaciones[Código localización],0)),"Código no encontrado")))</f>
        <v/>
      </c>
      <c r="O89" s="25">
        <f>IF(OR($A89="",$M89=""),"",IFERROR(INDEX(tblLocalizaciones[Estado candidatura],MATCH($M89,tblLocalizaciones[Código localización],0)),""))</f>
        <v/>
      </c>
      <c r="P89" s="25">
        <f>IF(OR($A89="",$M89=""),"",IFERROR(INDEX(tblLocalizaciones[Estado permiso],MATCH($M89,tblLocalizaciones[Código localización],0)),""))</f>
        <v/>
      </c>
      <c r="Q89" s="43">
        <f>IF(OR($A89="",$M89=""),"",IFERROR(INDEX(tblLocalizaciones[Disponible desde],MATCH($M89,tblLocalizaciones[Código localización],0)),""))</f>
        <v/>
      </c>
      <c r="R89" s="43">
        <f>IF(OR($A89="",$M89=""),"",IFERROR(INDEX(tblLocalizaciones[Disponible hasta],MATCH($M89,tblLocalizaciones[Código localización],0)),""))</f>
        <v/>
      </c>
      <c r="S89" s="25">
        <f>IF($A89="","",IF($M89="","Sin asignar",IF($E89="","Falta fecha",IF(OR($Q89="",$R89=""),"Por confirmar",IF(AND($E89&gt;=$Q89,$E89&lt;=$R89),"Disponible","No disponible")))))</f>
        <v/>
      </c>
      <c r="T89" s="42">
        <f>IF(OR($A89="",$M89="",$F89=""),"",IFERROR(ROUND($F89*INDEX(tblLocalizaciones[Coste por jornada (€)],MATCH($M89,tblLocalizaciones[Código localización],0))+INDEX(tblLocalizaciones[Coste de permisos (€)],MATCH($M89,tblLocalizaciones[Código localización],0))+INDEX(tblLocalizaciones[Otros costes fijos (€)],MATCH($M89,tblLocalizaciones[Código localización],0)),2),""))</f>
        <v/>
      </c>
      <c r="U89" s="13" t="n"/>
      <c r="V89" s="13" t="n"/>
      <c r="W89" s="25">
        <f>IF($A89="","",IF(COUNTIF($A$5:$A$204,$A89)&gt;1,"REVISAR",IF($M89="","REVISAR",IF($N89="Código no encontrado","CONFLICTO",IF($S89="No disponible","CONFLICTO",IF($O89="Descartada","CONFLICTO",IF(OR($E89="",$F89="",$U89=""),"REVISAR",IF(OR($P89="Denegado",$P89="No consultado"),"REVISAR","CORRECTO")))))))</f>
        <v/>
      </c>
      <c r="X89" s="24" t="n"/>
    </row>
    <row r="90">
      <c r="A90" s="13" t="n"/>
      <c r="B90" s="13" t="n"/>
      <c r="C90" s="24" t="n"/>
      <c r="D90" s="13" t="n"/>
      <c r="E90" s="37" t="n"/>
      <c r="F90" s="13" t="n"/>
      <c r="G90" s="13" t="n"/>
      <c r="H90" s="13" t="n"/>
      <c r="I90" s="13" t="n"/>
      <c r="J90" s="13" t="n"/>
      <c r="K90" s="13" t="n"/>
      <c r="L90" s="13" t="n"/>
      <c r="M90" s="13" t="n"/>
      <c r="N90" s="25">
        <f>IF($A90="","",IF($M90="","",IFERROR(INDEX(tblLocalizaciones[Nombre de la localización],MATCH($M90,tblLocalizaciones[Código localización],0)),"Código no encontrado")))</f>
        <v/>
      </c>
      <c r="O90" s="25">
        <f>IF(OR($A90="",$M90=""),"",IFERROR(INDEX(tblLocalizaciones[Estado candidatura],MATCH($M90,tblLocalizaciones[Código localización],0)),""))</f>
        <v/>
      </c>
      <c r="P90" s="25">
        <f>IF(OR($A90="",$M90=""),"",IFERROR(INDEX(tblLocalizaciones[Estado permiso],MATCH($M90,tblLocalizaciones[Código localización],0)),""))</f>
        <v/>
      </c>
      <c r="Q90" s="43">
        <f>IF(OR($A90="",$M90=""),"",IFERROR(INDEX(tblLocalizaciones[Disponible desde],MATCH($M90,tblLocalizaciones[Código localización],0)),""))</f>
        <v/>
      </c>
      <c r="R90" s="43">
        <f>IF(OR($A90="",$M90=""),"",IFERROR(INDEX(tblLocalizaciones[Disponible hasta],MATCH($M90,tblLocalizaciones[Código localización],0)),""))</f>
        <v/>
      </c>
      <c r="S90" s="25">
        <f>IF($A90="","",IF($M90="","Sin asignar",IF($E90="","Falta fecha",IF(OR($Q90="",$R90=""),"Por confirmar",IF(AND($E90&gt;=$Q90,$E90&lt;=$R90),"Disponible","No disponible")))))</f>
        <v/>
      </c>
      <c r="T90" s="42">
        <f>IF(OR($A90="",$M90="",$F90=""),"",IFERROR(ROUND($F90*INDEX(tblLocalizaciones[Coste por jornada (€)],MATCH($M90,tblLocalizaciones[Código localización],0))+INDEX(tblLocalizaciones[Coste de permisos (€)],MATCH($M90,tblLocalizaciones[Código localización],0))+INDEX(tblLocalizaciones[Otros costes fijos (€)],MATCH($M90,tblLocalizaciones[Código localización],0)),2),""))</f>
        <v/>
      </c>
      <c r="U90" s="13" t="n"/>
      <c r="V90" s="13" t="n"/>
      <c r="W90" s="25">
        <f>IF($A90="","",IF(COUNTIF($A$5:$A$204,$A90)&gt;1,"REVISAR",IF($M90="","REVISAR",IF($N90="Código no encontrado","CONFLICTO",IF($S90="No disponible","CONFLICTO",IF($O90="Descartada","CONFLICTO",IF(OR($E90="",$F90="",$U90=""),"REVISAR",IF(OR($P90="Denegado",$P90="No consultado"),"REVISAR","CORRECTO")))))))</f>
        <v/>
      </c>
      <c r="X90" s="24" t="n"/>
    </row>
    <row r="91">
      <c r="A91" s="13" t="n"/>
      <c r="B91" s="13" t="n"/>
      <c r="C91" s="24" t="n"/>
      <c r="D91" s="13" t="n"/>
      <c r="E91" s="37" t="n"/>
      <c r="F91" s="13" t="n"/>
      <c r="G91" s="13" t="n"/>
      <c r="H91" s="13" t="n"/>
      <c r="I91" s="13" t="n"/>
      <c r="J91" s="13" t="n"/>
      <c r="K91" s="13" t="n"/>
      <c r="L91" s="13" t="n"/>
      <c r="M91" s="13" t="n"/>
      <c r="N91" s="25">
        <f>IF($A91="","",IF($M91="","",IFERROR(INDEX(tblLocalizaciones[Nombre de la localización],MATCH($M91,tblLocalizaciones[Código localización],0)),"Código no encontrado")))</f>
        <v/>
      </c>
      <c r="O91" s="25">
        <f>IF(OR($A91="",$M91=""),"",IFERROR(INDEX(tblLocalizaciones[Estado candidatura],MATCH($M91,tblLocalizaciones[Código localización],0)),""))</f>
        <v/>
      </c>
      <c r="P91" s="25">
        <f>IF(OR($A91="",$M91=""),"",IFERROR(INDEX(tblLocalizaciones[Estado permiso],MATCH($M91,tblLocalizaciones[Código localización],0)),""))</f>
        <v/>
      </c>
      <c r="Q91" s="43">
        <f>IF(OR($A91="",$M91=""),"",IFERROR(INDEX(tblLocalizaciones[Disponible desde],MATCH($M91,tblLocalizaciones[Código localización],0)),""))</f>
        <v/>
      </c>
      <c r="R91" s="43">
        <f>IF(OR($A91="",$M91=""),"",IFERROR(INDEX(tblLocalizaciones[Disponible hasta],MATCH($M91,tblLocalizaciones[Código localización],0)),""))</f>
        <v/>
      </c>
      <c r="S91" s="25">
        <f>IF($A91="","",IF($M91="","Sin asignar",IF($E91="","Falta fecha",IF(OR($Q91="",$R91=""),"Por confirmar",IF(AND($E91&gt;=$Q91,$E91&lt;=$R91),"Disponible","No disponible")))))</f>
        <v/>
      </c>
      <c r="T91" s="42">
        <f>IF(OR($A91="",$M91="",$F91=""),"",IFERROR(ROUND($F91*INDEX(tblLocalizaciones[Coste por jornada (€)],MATCH($M91,tblLocalizaciones[Código localización],0))+INDEX(tblLocalizaciones[Coste de permisos (€)],MATCH($M91,tblLocalizaciones[Código localización],0))+INDEX(tblLocalizaciones[Otros costes fijos (€)],MATCH($M91,tblLocalizaciones[Código localización],0)),2),""))</f>
        <v/>
      </c>
      <c r="U91" s="13" t="n"/>
      <c r="V91" s="13" t="n"/>
      <c r="W91" s="25">
        <f>IF($A91="","",IF(COUNTIF($A$5:$A$204,$A91)&gt;1,"REVISAR",IF($M91="","REVISAR",IF($N91="Código no encontrado","CONFLICTO",IF($S91="No disponible","CONFLICTO",IF($O91="Descartada","CONFLICTO",IF(OR($E91="",$F91="",$U91=""),"REVISAR",IF(OR($P91="Denegado",$P91="No consultado"),"REVISAR","CORRECTO")))))))</f>
        <v/>
      </c>
      <c r="X91" s="24" t="n"/>
    </row>
    <row r="92">
      <c r="A92" s="13" t="n"/>
      <c r="B92" s="13" t="n"/>
      <c r="C92" s="24" t="n"/>
      <c r="D92" s="13" t="n"/>
      <c r="E92" s="37" t="n"/>
      <c r="F92" s="13" t="n"/>
      <c r="G92" s="13" t="n"/>
      <c r="H92" s="13" t="n"/>
      <c r="I92" s="13" t="n"/>
      <c r="J92" s="13" t="n"/>
      <c r="K92" s="13" t="n"/>
      <c r="L92" s="13" t="n"/>
      <c r="M92" s="13" t="n"/>
      <c r="N92" s="25">
        <f>IF($A92="","",IF($M92="","",IFERROR(INDEX(tblLocalizaciones[Nombre de la localización],MATCH($M92,tblLocalizaciones[Código localización],0)),"Código no encontrado")))</f>
        <v/>
      </c>
      <c r="O92" s="25">
        <f>IF(OR($A92="",$M92=""),"",IFERROR(INDEX(tblLocalizaciones[Estado candidatura],MATCH($M92,tblLocalizaciones[Código localización],0)),""))</f>
        <v/>
      </c>
      <c r="P92" s="25">
        <f>IF(OR($A92="",$M92=""),"",IFERROR(INDEX(tblLocalizaciones[Estado permiso],MATCH($M92,tblLocalizaciones[Código localización],0)),""))</f>
        <v/>
      </c>
      <c r="Q92" s="43">
        <f>IF(OR($A92="",$M92=""),"",IFERROR(INDEX(tblLocalizaciones[Disponible desde],MATCH($M92,tblLocalizaciones[Código localización],0)),""))</f>
        <v/>
      </c>
      <c r="R92" s="43">
        <f>IF(OR($A92="",$M92=""),"",IFERROR(INDEX(tblLocalizaciones[Disponible hasta],MATCH($M92,tblLocalizaciones[Código localización],0)),""))</f>
        <v/>
      </c>
      <c r="S92" s="25">
        <f>IF($A92="","",IF($M92="","Sin asignar",IF($E92="","Falta fecha",IF(OR($Q92="",$R92=""),"Por confirmar",IF(AND($E92&gt;=$Q92,$E92&lt;=$R92),"Disponible","No disponible")))))</f>
        <v/>
      </c>
      <c r="T92" s="42">
        <f>IF(OR($A92="",$M92="",$F92=""),"",IFERROR(ROUND($F92*INDEX(tblLocalizaciones[Coste por jornada (€)],MATCH($M92,tblLocalizaciones[Código localización],0))+INDEX(tblLocalizaciones[Coste de permisos (€)],MATCH($M92,tblLocalizaciones[Código localización],0))+INDEX(tblLocalizaciones[Otros costes fijos (€)],MATCH($M92,tblLocalizaciones[Código localización],0)),2),""))</f>
        <v/>
      </c>
      <c r="U92" s="13" t="n"/>
      <c r="V92" s="13" t="n"/>
      <c r="W92" s="25">
        <f>IF($A92="","",IF(COUNTIF($A$5:$A$204,$A92)&gt;1,"REVISAR",IF($M92="","REVISAR",IF($N92="Código no encontrado","CONFLICTO",IF($S92="No disponible","CONFLICTO",IF($O92="Descartada","CONFLICTO",IF(OR($E92="",$F92="",$U92=""),"REVISAR",IF(OR($P92="Denegado",$P92="No consultado"),"REVISAR","CORRECTO")))))))</f>
        <v/>
      </c>
      <c r="X92" s="24" t="n"/>
    </row>
    <row r="93">
      <c r="A93" s="13" t="n"/>
      <c r="B93" s="13" t="n"/>
      <c r="C93" s="24" t="n"/>
      <c r="D93" s="13" t="n"/>
      <c r="E93" s="37" t="n"/>
      <c r="F93" s="13" t="n"/>
      <c r="G93" s="13" t="n"/>
      <c r="H93" s="13" t="n"/>
      <c r="I93" s="13" t="n"/>
      <c r="J93" s="13" t="n"/>
      <c r="K93" s="13" t="n"/>
      <c r="L93" s="13" t="n"/>
      <c r="M93" s="13" t="n"/>
      <c r="N93" s="25">
        <f>IF($A93="","",IF($M93="","",IFERROR(INDEX(tblLocalizaciones[Nombre de la localización],MATCH($M93,tblLocalizaciones[Código localización],0)),"Código no encontrado")))</f>
        <v/>
      </c>
      <c r="O93" s="25">
        <f>IF(OR($A93="",$M93=""),"",IFERROR(INDEX(tblLocalizaciones[Estado candidatura],MATCH($M93,tblLocalizaciones[Código localización],0)),""))</f>
        <v/>
      </c>
      <c r="P93" s="25">
        <f>IF(OR($A93="",$M93=""),"",IFERROR(INDEX(tblLocalizaciones[Estado permiso],MATCH($M93,tblLocalizaciones[Código localización],0)),""))</f>
        <v/>
      </c>
      <c r="Q93" s="43">
        <f>IF(OR($A93="",$M93=""),"",IFERROR(INDEX(tblLocalizaciones[Disponible desde],MATCH($M93,tblLocalizaciones[Código localización],0)),""))</f>
        <v/>
      </c>
      <c r="R93" s="43">
        <f>IF(OR($A93="",$M93=""),"",IFERROR(INDEX(tblLocalizaciones[Disponible hasta],MATCH($M93,tblLocalizaciones[Código localización],0)),""))</f>
        <v/>
      </c>
      <c r="S93" s="25">
        <f>IF($A93="","",IF($M93="","Sin asignar",IF($E93="","Falta fecha",IF(OR($Q93="",$R93=""),"Por confirmar",IF(AND($E93&gt;=$Q93,$E93&lt;=$R93),"Disponible","No disponible")))))</f>
        <v/>
      </c>
      <c r="T93" s="42">
        <f>IF(OR($A93="",$M93="",$F93=""),"",IFERROR(ROUND($F93*INDEX(tblLocalizaciones[Coste por jornada (€)],MATCH($M93,tblLocalizaciones[Código localización],0))+INDEX(tblLocalizaciones[Coste de permisos (€)],MATCH($M93,tblLocalizaciones[Código localización],0))+INDEX(tblLocalizaciones[Otros costes fijos (€)],MATCH($M93,tblLocalizaciones[Código localización],0)),2),""))</f>
        <v/>
      </c>
      <c r="U93" s="13" t="n"/>
      <c r="V93" s="13" t="n"/>
      <c r="W93" s="25">
        <f>IF($A93="","",IF(COUNTIF($A$5:$A$204,$A93)&gt;1,"REVISAR",IF($M93="","REVISAR",IF($N93="Código no encontrado","CONFLICTO",IF($S93="No disponible","CONFLICTO",IF($O93="Descartada","CONFLICTO",IF(OR($E93="",$F93="",$U93=""),"REVISAR",IF(OR($P93="Denegado",$P93="No consultado"),"REVISAR","CORRECTO")))))))</f>
        <v/>
      </c>
      <c r="X93" s="24" t="n"/>
    </row>
    <row r="94">
      <c r="A94" s="13" t="n"/>
      <c r="B94" s="13" t="n"/>
      <c r="C94" s="24" t="n"/>
      <c r="D94" s="13" t="n"/>
      <c r="E94" s="37" t="n"/>
      <c r="F94" s="13" t="n"/>
      <c r="G94" s="13" t="n"/>
      <c r="H94" s="13" t="n"/>
      <c r="I94" s="13" t="n"/>
      <c r="J94" s="13" t="n"/>
      <c r="K94" s="13" t="n"/>
      <c r="L94" s="13" t="n"/>
      <c r="M94" s="13" t="n"/>
      <c r="N94" s="25">
        <f>IF($A94="","",IF($M94="","",IFERROR(INDEX(tblLocalizaciones[Nombre de la localización],MATCH($M94,tblLocalizaciones[Código localización],0)),"Código no encontrado")))</f>
        <v/>
      </c>
      <c r="O94" s="25">
        <f>IF(OR($A94="",$M94=""),"",IFERROR(INDEX(tblLocalizaciones[Estado candidatura],MATCH($M94,tblLocalizaciones[Código localización],0)),""))</f>
        <v/>
      </c>
      <c r="P94" s="25">
        <f>IF(OR($A94="",$M94=""),"",IFERROR(INDEX(tblLocalizaciones[Estado permiso],MATCH($M94,tblLocalizaciones[Código localización],0)),""))</f>
        <v/>
      </c>
      <c r="Q94" s="43">
        <f>IF(OR($A94="",$M94=""),"",IFERROR(INDEX(tblLocalizaciones[Disponible desde],MATCH($M94,tblLocalizaciones[Código localización],0)),""))</f>
        <v/>
      </c>
      <c r="R94" s="43">
        <f>IF(OR($A94="",$M94=""),"",IFERROR(INDEX(tblLocalizaciones[Disponible hasta],MATCH($M94,tblLocalizaciones[Código localización],0)),""))</f>
        <v/>
      </c>
      <c r="S94" s="25">
        <f>IF($A94="","",IF($M94="","Sin asignar",IF($E94="","Falta fecha",IF(OR($Q94="",$R94=""),"Por confirmar",IF(AND($E94&gt;=$Q94,$E94&lt;=$R94),"Disponible","No disponible")))))</f>
        <v/>
      </c>
      <c r="T94" s="42">
        <f>IF(OR($A94="",$M94="",$F94=""),"",IFERROR(ROUND($F94*INDEX(tblLocalizaciones[Coste por jornada (€)],MATCH($M94,tblLocalizaciones[Código localización],0))+INDEX(tblLocalizaciones[Coste de permisos (€)],MATCH($M94,tblLocalizaciones[Código localización],0))+INDEX(tblLocalizaciones[Otros costes fijos (€)],MATCH($M94,tblLocalizaciones[Código localización],0)),2),""))</f>
        <v/>
      </c>
      <c r="U94" s="13" t="n"/>
      <c r="V94" s="13" t="n"/>
      <c r="W94" s="25">
        <f>IF($A94="","",IF(COUNTIF($A$5:$A$204,$A94)&gt;1,"REVISAR",IF($M94="","REVISAR",IF($N94="Código no encontrado","CONFLICTO",IF($S94="No disponible","CONFLICTO",IF($O94="Descartada","CONFLICTO",IF(OR($E94="",$F94="",$U94=""),"REVISAR",IF(OR($P94="Denegado",$P94="No consultado"),"REVISAR","CORRECTO")))))))</f>
        <v/>
      </c>
      <c r="X94" s="24" t="n"/>
    </row>
    <row r="95">
      <c r="A95" s="13" t="n"/>
      <c r="B95" s="13" t="n"/>
      <c r="C95" s="24" t="n"/>
      <c r="D95" s="13" t="n"/>
      <c r="E95" s="37" t="n"/>
      <c r="F95" s="13" t="n"/>
      <c r="G95" s="13" t="n"/>
      <c r="H95" s="13" t="n"/>
      <c r="I95" s="13" t="n"/>
      <c r="J95" s="13" t="n"/>
      <c r="K95" s="13" t="n"/>
      <c r="L95" s="13" t="n"/>
      <c r="M95" s="13" t="n"/>
      <c r="N95" s="25">
        <f>IF($A95="","",IF($M95="","",IFERROR(INDEX(tblLocalizaciones[Nombre de la localización],MATCH($M95,tblLocalizaciones[Código localización],0)),"Código no encontrado")))</f>
        <v/>
      </c>
      <c r="O95" s="25">
        <f>IF(OR($A95="",$M95=""),"",IFERROR(INDEX(tblLocalizaciones[Estado candidatura],MATCH($M95,tblLocalizaciones[Código localización],0)),""))</f>
        <v/>
      </c>
      <c r="P95" s="25">
        <f>IF(OR($A95="",$M95=""),"",IFERROR(INDEX(tblLocalizaciones[Estado permiso],MATCH($M95,tblLocalizaciones[Código localización],0)),""))</f>
        <v/>
      </c>
      <c r="Q95" s="43">
        <f>IF(OR($A95="",$M95=""),"",IFERROR(INDEX(tblLocalizaciones[Disponible desde],MATCH($M95,tblLocalizaciones[Código localización],0)),""))</f>
        <v/>
      </c>
      <c r="R95" s="43">
        <f>IF(OR($A95="",$M95=""),"",IFERROR(INDEX(tblLocalizaciones[Disponible hasta],MATCH($M95,tblLocalizaciones[Código localización],0)),""))</f>
        <v/>
      </c>
      <c r="S95" s="25">
        <f>IF($A95="","",IF($M95="","Sin asignar",IF($E95="","Falta fecha",IF(OR($Q95="",$R95=""),"Por confirmar",IF(AND($E95&gt;=$Q95,$E95&lt;=$R95),"Disponible","No disponible")))))</f>
        <v/>
      </c>
      <c r="T95" s="42">
        <f>IF(OR($A95="",$M95="",$F95=""),"",IFERROR(ROUND($F95*INDEX(tblLocalizaciones[Coste por jornada (€)],MATCH($M95,tblLocalizaciones[Código localización],0))+INDEX(tblLocalizaciones[Coste de permisos (€)],MATCH($M95,tblLocalizaciones[Código localización],0))+INDEX(tblLocalizaciones[Otros costes fijos (€)],MATCH($M95,tblLocalizaciones[Código localización],0)),2),""))</f>
        <v/>
      </c>
      <c r="U95" s="13" t="n"/>
      <c r="V95" s="13" t="n"/>
      <c r="W95" s="25">
        <f>IF($A95="","",IF(COUNTIF($A$5:$A$204,$A95)&gt;1,"REVISAR",IF($M95="","REVISAR",IF($N95="Código no encontrado","CONFLICTO",IF($S95="No disponible","CONFLICTO",IF($O95="Descartada","CONFLICTO",IF(OR($E95="",$F95="",$U95=""),"REVISAR",IF(OR($P95="Denegado",$P95="No consultado"),"REVISAR","CORRECTO")))))))</f>
        <v/>
      </c>
      <c r="X95" s="24" t="n"/>
    </row>
    <row r="96">
      <c r="A96" s="13" t="n"/>
      <c r="B96" s="13" t="n"/>
      <c r="C96" s="24" t="n"/>
      <c r="D96" s="13" t="n"/>
      <c r="E96" s="37" t="n"/>
      <c r="F96" s="13" t="n"/>
      <c r="G96" s="13" t="n"/>
      <c r="H96" s="13" t="n"/>
      <c r="I96" s="13" t="n"/>
      <c r="J96" s="13" t="n"/>
      <c r="K96" s="13" t="n"/>
      <c r="L96" s="13" t="n"/>
      <c r="M96" s="13" t="n"/>
      <c r="N96" s="25">
        <f>IF($A96="","",IF($M96="","",IFERROR(INDEX(tblLocalizaciones[Nombre de la localización],MATCH($M96,tblLocalizaciones[Código localización],0)),"Código no encontrado")))</f>
        <v/>
      </c>
      <c r="O96" s="25">
        <f>IF(OR($A96="",$M96=""),"",IFERROR(INDEX(tblLocalizaciones[Estado candidatura],MATCH($M96,tblLocalizaciones[Código localización],0)),""))</f>
        <v/>
      </c>
      <c r="P96" s="25">
        <f>IF(OR($A96="",$M96=""),"",IFERROR(INDEX(tblLocalizaciones[Estado permiso],MATCH($M96,tblLocalizaciones[Código localización],0)),""))</f>
        <v/>
      </c>
      <c r="Q96" s="43">
        <f>IF(OR($A96="",$M96=""),"",IFERROR(INDEX(tblLocalizaciones[Disponible desde],MATCH($M96,tblLocalizaciones[Código localización],0)),""))</f>
        <v/>
      </c>
      <c r="R96" s="43">
        <f>IF(OR($A96="",$M96=""),"",IFERROR(INDEX(tblLocalizaciones[Disponible hasta],MATCH($M96,tblLocalizaciones[Código localización],0)),""))</f>
        <v/>
      </c>
      <c r="S96" s="25">
        <f>IF($A96="","",IF($M96="","Sin asignar",IF($E96="","Falta fecha",IF(OR($Q96="",$R96=""),"Por confirmar",IF(AND($E96&gt;=$Q96,$E96&lt;=$R96),"Disponible","No disponible")))))</f>
        <v/>
      </c>
      <c r="T96" s="42">
        <f>IF(OR($A96="",$M96="",$F96=""),"",IFERROR(ROUND($F96*INDEX(tblLocalizaciones[Coste por jornada (€)],MATCH($M96,tblLocalizaciones[Código localización],0))+INDEX(tblLocalizaciones[Coste de permisos (€)],MATCH($M96,tblLocalizaciones[Código localización],0))+INDEX(tblLocalizaciones[Otros costes fijos (€)],MATCH($M96,tblLocalizaciones[Código localización],0)),2),""))</f>
        <v/>
      </c>
      <c r="U96" s="13" t="n"/>
      <c r="V96" s="13" t="n"/>
      <c r="W96" s="25">
        <f>IF($A96="","",IF(COUNTIF($A$5:$A$204,$A96)&gt;1,"REVISAR",IF($M96="","REVISAR",IF($N96="Código no encontrado","CONFLICTO",IF($S96="No disponible","CONFLICTO",IF($O96="Descartada","CONFLICTO",IF(OR($E96="",$F96="",$U96=""),"REVISAR",IF(OR($P96="Denegado",$P96="No consultado"),"REVISAR","CORRECTO")))))))</f>
        <v/>
      </c>
      <c r="X96" s="24" t="n"/>
    </row>
    <row r="97">
      <c r="A97" s="13" t="n"/>
      <c r="B97" s="13" t="n"/>
      <c r="C97" s="24" t="n"/>
      <c r="D97" s="13" t="n"/>
      <c r="E97" s="37" t="n"/>
      <c r="F97" s="13" t="n"/>
      <c r="G97" s="13" t="n"/>
      <c r="H97" s="13" t="n"/>
      <c r="I97" s="13" t="n"/>
      <c r="J97" s="13" t="n"/>
      <c r="K97" s="13" t="n"/>
      <c r="L97" s="13" t="n"/>
      <c r="M97" s="13" t="n"/>
      <c r="N97" s="25">
        <f>IF($A97="","",IF($M97="","",IFERROR(INDEX(tblLocalizaciones[Nombre de la localización],MATCH($M97,tblLocalizaciones[Código localización],0)),"Código no encontrado")))</f>
        <v/>
      </c>
      <c r="O97" s="25">
        <f>IF(OR($A97="",$M97=""),"",IFERROR(INDEX(tblLocalizaciones[Estado candidatura],MATCH($M97,tblLocalizaciones[Código localización],0)),""))</f>
        <v/>
      </c>
      <c r="P97" s="25">
        <f>IF(OR($A97="",$M97=""),"",IFERROR(INDEX(tblLocalizaciones[Estado permiso],MATCH($M97,tblLocalizaciones[Código localización],0)),""))</f>
        <v/>
      </c>
      <c r="Q97" s="43">
        <f>IF(OR($A97="",$M97=""),"",IFERROR(INDEX(tblLocalizaciones[Disponible desde],MATCH($M97,tblLocalizaciones[Código localización],0)),""))</f>
        <v/>
      </c>
      <c r="R97" s="43">
        <f>IF(OR($A97="",$M97=""),"",IFERROR(INDEX(tblLocalizaciones[Disponible hasta],MATCH($M97,tblLocalizaciones[Código localización],0)),""))</f>
        <v/>
      </c>
      <c r="S97" s="25">
        <f>IF($A97="","",IF($M97="","Sin asignar",IF($E97="","Falta fecha",IF(OR($Q97="",$R97=""),"Por confirmar",IF(AND($E97&gt;=$Q97,$E97&lt;=$R97),"Disponible","No disponible")))))</f>
        <v/>
      </c>
      <c r="T97" s="42">
        <f>IF(OR($A97="",$M97="",$F97=""),"",IFERROR(ROUND($F97*INDEX(tblLocalizaciones[Coste por jornada (€)],MATCH($M97,tblLocalizaciones[Código localización],0))+INDEX(tblLocalizaciones[Coste de permisos (€)],MATCH($M97,tblLocalizaciones[Código localización],0))+INDEX(tblLocalizaciones[Otros costes fijos (€)],MATCH($M97,tblLocalizaciones[Código localización],0)),2),""))</f>
        <v/>
      </c>
      <c r="U97" s="13" t="n"/>
      <c r="V97" s="13" t="n"/>
      <c r="W97" s="25">
        <f>IF($A97="","",IF(COUNTIF($A$5:$A$204,$A97)&gt;1,"REVISAR",IF($M97="","REVISAR",IF($N97="Código no encontrado","CONFLICTO",IF($S97="No disponible","CONFLICTO",IF($O97="Descartada","CONFLICTO",IF(OR($E97="",$F97="",$U97=""),"REVISAR",IF(OR($P97="Denegado",$P97="No consultado"),"REVISAR","CORRECTO")))))))</f>
        <v/>
      </c>
      <c r="X97" s="24" t="n"/>
    </row>
    <row r="98">
      <c r="A98" s="13" t="n"/>
      <c r="B98" s="13" t="n"/>
      <c r="C98" s="24" t="n"/>
      <c r="D98" s="13" t="n"/>
      <c r="E98" s="37" t="n"/>
      <c r="F98" s="13" t="n"/>
      <c r="G98" s="13" t="n"/>
      <c r="H98" s="13" t="n"/>
      <c r="I98" s="13" t="n"/>
      <c r="J98" s="13" t="n"/>
      <c r="K98" s="13" t="n"/>
      <c r="L98" s="13" t="n"/>
      <c r="M98" s="13" t="n"/>
      <c r="N98" s="25">
        <f>IF($A98="","",IF($M98="","",IFERROR(INDEX(tblLocalizaciones[Nombre de la localización],MATCH($M98,tblLocalizaciones[Código localización],0)),"Código no encontrado")))</f>
        <v/>
      </c>
      <c r="O98" s="25">
        <f>IF(OR($A98="",$M98=""),"",IFERROR(INDEX(tblLocalizaciones[Estado candidatura],MATCH($M98,tblLocalizaciones[Código localización],0)),""))</f>
        <v/>
      </c>
      <c r="P98" s="25">
        <f>IF(OR($A98="",$M98=""),"",IFERROR(INDEX(tblLocalizaciones[Estado permiso],MATCH($M98,tblLocalizaciones[Código localización],0)),""))</f>
        <v/>
      </c>
      <c r="Q98" s="43">
        <f>IF(OR($A98="",$M98=""),"",IFERROR(INDEX(tblLocalizaciones[Disponible desde],MATCH($M98,tblLocalizaciones[Código localización],0)),""))</f>
        <v/>
      </c>
      <c r="R98" s="43">
        <f>IF(OR($A98="",$M98=""),"",IFERROR(INDEX(tblLocalizaciones[Disponible hasta],MATCH($M98,tblLocalizaciones[Código localización],0)),""))</f>
        <v/>
      </c>
      <c r="S98" s="25">
        <f>IF($A98="","",IF($M98="","Sin asignar",IF($E98="","Falta fecha",IF(OR($Q98="",$R98=""),"Por confirmar",IF(AND($E98&gt;=$Q98,$E98&lt;=$R98),"Disponible","No disponible")))))</f>
        <v/>
      </c>
      <c r="T98" s="42">
        <f>IF(OR($A98="",$M98="",$F98=""),"",IFERROR(ROUND($F98*INDEX(tblLocalizaciones[Coste por jornada (€)],MATCH($M98,tblLocalizaciones[Código localización],0))+INDEX(tblLocalizaciones[Coste de permisos (€)],MATCH($M98,tblLocalizaciones[Código localización],0))+INDEX(tblLocalizaciones[Otros costes fijos (€)],MATCH($M98,tblLocalizaciones[Código localización],0)),2),""))</f>
        <v/>
      </c>
      <c r="U98" s="13" t="n"/>
      <c r="V98" s="13" t="n"/>
      <c r="W98" s="25">
        <f>IF($A98="","",IF(COUNTIF($A$5:$A$204,$A98)&gt;1,"REVISAR",IF($M98="","REVISAR",IF($N98="Código no encontrado","CONFLICTO",IF($S98="No disponible","CONFLICTO",IF($O98="Descartada","CONFLICTO",IF(OR($E98="",$F98="",$U98=""),"REVISAR",IF(OR($P98="Denegado",$P98="No consultado"),"REVISAR","CORRECTO")))))))</f>
        <v/>
      </c>
      <c r="X98" s="24" t="n"/>
    </row>
    <row r="99">
      <c r="A99" s="13" t="n"/>
      <c r="B99" s="13" t="n"/>
      <c r="C99" s="24" t="n"/>
      <c r="D99" s="13" t="n"/>
      <c r="E99" s="37" t="n"/>
      <c r="F99" s="13" t="n"/>
      <c r="G99" s="13" t="n"/>
      <c r="H99" s="13" t="n"/>
      <c r="I99" s="13" t="n"/>
      <c r="J99" s="13" t="n"/>
      <c r="K99" s="13" t="n"/>
      <c r="L99" s="13" t="n"/>
      <c r="M99" s="13" t="n"/>
      <c r="N99" s="25">
        <f>IF($A99="","",IF($M99="","",IFERROR(INDEX(tblLocalizaciones[Nombre de la localización],MATCH($M99,tblLocalizaciones[Código localización],0)),"Código no encontrado")))</f>
        <v/>
      </c>
      <c r="O99" s="25">
        <f>IF(OR($A99="",$M99=""),"",IFERROR(INDEX(tblLocalizaciones[Estado candidatura],MATCH($M99,tblLocalizaciones[Código localización],0)),""))</f>
        <v/>
      </c>
      <c r="P99" s="25">
        <f>IF(OR($A99="",$M99=""),"",IFERROR(INDEX(tblLocalizaciones[Estado permiso],MATCH($M99,tblLocalizaciones[Código localización],0)),""))</f>
        <v/>
      </c>
      <c r="Q99" s="43">
        <f>IF(OR($A99="",$M99=""),"",IFERROR(INDEX(tblLocalizaciones[Disponible desde],MATCH($M99,tblLocalizaciones[Código localización],0)),""))</f>
        <v/>
      </c>
      <c r="R99" s="43">
        <f>IF(OR($A99="",$M99=""),"",IFERROR(INDEX(tblLocalizaciones[Disponible hasta],MATCH($M99,tblLocalizaciones[Código localización],0)),""))</f>
        <v/>
      </c>
      <c r="S99" s="25">
        <f>IF($A99="","",IF($M99="","Sin asignar",IF($E99="","Falta fecha",IF(OR($Q99="",$R99=""),"Por confirmar",IF(AND($E99&gt;=$Q99,$E99&lt;=$R99),"Disponible","No disponible")))))</f>
        <v/>
      </c>
      <c r="T99" s="42">
        <f>IF(OR($A99="",$M99="",$F99=""),"",IFERROR(ROUND($F99*INDEX(tblLocalizaciones[Coste por jornada (€)],MATCH($M99,tblLocalizaciones[Código localización],0))+INDEX(tblLocalizaciones[Coste de permisos (€)],MATCH($M99,tblLocalizaciones[Código localización],0))+INDEX(tblLocalizaciones[Otros costes fijos (€)],MATCH($M99,tblLocalizaciones[Código localización],0)),2),""))</f>
        <v/>
      </c>
      <c r="U99" s="13" t="n"/>
      <c r="V99" s="13" t="n"/>
      <c r="W99" s="25">
        <f>IF($A99="","",IF(COUNTIF($A$5:$A$204,$A99)&gt;1,"REVISAR",IF($M99="","REVISAR",IF($N99="Código no encontrado","CONFLICTO",IF($S99="No disponible","CONFLICTO",IF($O99="Descartada","CONFLICTO",IF(OR($E99="",$F99="",$U99=""),"REVISAR",IF(OR($P99="Denegado",$P99="No consultado"),"REVISAR","CORRECTO")))))))</f>
        <v/>
      </c>
      <c r="X99" s="24" t="n"/>
    </row>
    <row r="100">
      <c r="A100" s="13" t="n"/>
      <c r="B100" s="13" t="n"/>
      <c r="C100" s="24" t="n"/>
      <c r="D100" s="13" t="n"/>
      <c r="E100" s="37" t="n"/>
      <c r="F100" s="13" t="n"/>
      <c r="G100" s="13" t="n"/>
      <c r="H100" s="13" t="n"/>
      <c r="I100" s="13" t="n"/>
      <c r="J100" s="13" t="n"/>
      <c r="K100" s="13" t="n"/>
      <c r="L100" s="13" t="n"/>
      <c r="M100" s="13" t="n"/>
      <c r="N100" s="25">
        <f>IF($A100="","",IF($M100="","",IFERROR(INDEX(tblLocalizaciones[Nombre de la localización],MATCH($M100,tblLocalizaciones[Código localización],0)),"Código no encontrado")))</f>
        <v/>
      </c>
      <c r="O100" s="25">
        <f>IF(OR($A100="",$M100=""),"",IFERROR(INDEX(tblLocalizaciones[Estado candidatura],MATCH($M100,tblLocalizaciones[Código localización],0)),""))</f>
        <v/>
      </c>
      <c r="P100" s="25">
        <f>IF(OR($A100="",$M100=""),"",IFERROR(INDEX(tblLocalizaciones[Estado permiso],MATCH($M100,tblLocalizaciones[Código localización],0)),""))</f>
        <v/>
      </c>
      <c r="Q100" s="43">
        <f>IF(OR($A100="",$M100=""),"",IFERROR(INDEX(tblLocalizaciones[Disponible desde],MATCH($M100,tblLocalizaciones[Código localización],0)),""))</f>
        <v/>
      </c>
      <c r="R100" s="43">
        <f>IF(OR($A100="",$M100=""),"",IFERROR(INDEX(tblLocalizaciones[Disponible hasta],MATCH($M100,tblLocalizaciones[Código localización],0)),""))</f>
        <v/>
      </c>
      <c r="S100" s="25">
        <f>IF($A100="","",IF($M100="","Sin asignar",IF($E100="","Falta fecha",IF(OR($Q100="",$R100=""),"Por confirmar",IF(AND($E100&gt;=$Q100,$E100&lt;=$R100),"Disponible","No disponible")))))</f>
        <v/>
      </c>
      <c r="T100" s="42">
        <f>IF(OR($A100="",$M100="",$F100=""),"",IFERROR(ROUND($F100*INDEX(tblLocalizaciones[Coste por jornada (€)],MATCH($M100,tblLocalizaciones[Código localización],0))+INDEX(tblLocalizaciones[Coste de permisos (€)],MATCH($M100,tblLocalizaciones[Código localización],0))+INDEX(tblLocalizaciones[Otros costes fijos (€)],MATCH($M100,tblLocalizaciones[Código localización],0)),2),""))</f>
        <v/>
      </c>
      <c r="U100" s="13" t="n"/>
      <c r="V100" s="13" t="n"/>
      <c r="W100" s="25">
        <f>IF($A100="","",IF(COUNTIF($A$5:$A$204,$A100)&gt;1,"REVISAR",IF($M100="","REVISAR",IF($N100="Código no encontrado","CONFLICTO",IF($S100="No disponible","CONFLICTO",IF($O100="Descartada","CONFLICTO",IF(OR($E100="",$F100="",$U100=""),"REVISAR",IF(OR($P100="Denegado",$P100="No consultado"),"REVISAR","CORRECTO")))))))</f>
        <v/>
      </c>
      <c r="X100" s="24" t="n"/>
    </row>
    <row r="101">
      <c r="A101" s="13" t="n"/>
      <c r="B101" s="13" t="n"/>
      <c r="C101" s="24" t="n"/>
      <c r="D101" s="13" t="n"/>
      <c r="E101" s="37" t="n"/>
      <c r="F101" s="13" t="n"/>
      <c r="G101" s="13" t="n"/>
      <c r="H101" s="13" t="n"/>
      <c r="I101" s="13" t="n"/>
      <c r="J101" s="13" t="n"/>
      <c r="K101" s="13" t="n"/>
      <c r="L101" s="13" t="n"/>
      <c r="M101" s="13" t="n"/>
      <c r="N101" s="25">
        <f>IF($A101="","",IF($M101="","",IFERROR(INDEX(tblLocalizaciones[Nombre de la localización],MATCH($M101,tblLocalizaciones[Código localización],0)),"Código no encontrado")))</f>
        <v/>
      </c>
      <c r="O101" s="25">
        <f>IF(OR($A101="",$M101=""),"",IFERROR(INDEX(tblLocalizaciones[Estado candidatura],MATCH($M101,tblLocalizaciones[Código localización],0)),""))</f>
        <v/>
      </c>
      <c r="P101" s="25">
        <f>IF(OR($A101="",$M101=""),"",IFERROR(INDEX(tblLocalizaciones[Estado permiso],MATCH($M101,tblLocalizaciones[Código localización],0)),""))</f>
        <v/>
      </c>
      <c r="Q101" s="43">
        <f>IF(OR($A101="",$M101=""),"",IFERROR(INDEX(tblLocalizaciones[Disponible desde],MATCH($M101,tblLocalizaciones[Código localización],0)),""))</f>
        <v/>
      </c>
      <c r="R101" s="43">
        <f>IF(OR($A101="",$M101=""),"",IFERROR(INDEX(tblLocalizaciones[Disponible hasta],MATCH($M101,tblLocalizaciones[Código localización],0)),""))</f>
        <v/>
      </c>
      <c r="S101" s="25">
        <f>IF($A101="","",IF($M101="","Sin asignar",IF($E101="","Falta fecha",IF(OR($Q101="",$R101=""),"Por confirmar",IF(AND($E101&gt;=$Q101,$E101&lt;=$R101),"Disponible","No disponible")))))</f>
        <v/>
      </c>
      <c r="T101" s="42">
        <f>IF(OR($A101="",$M101="",$F101=""),"",IFERROR(ROUND($F101*INDEX(tblLocalizaciones[Coste por jornada (€)],MATCH($M101,tblLocalizaciones[Código localización],0))+INDEX(tblLocalizaciones[Coste de permisos (€)],MATCH($M101,tblLocalizaciones[Código localización],0))+INDEX(tblLocalizaciones[Otros costes fijos (€)],MATCH($M101,tblLocalizaciones[Código localización],0)),2),""))</f>
        <v/>
      </c>
      <c r="U101" s="13" t="n"/>
      <c r="V101" s="13" t="n"/>
      <c r="W101" s="25">
        <f>IF($A101="","",IF(COUNTIF($A$5:$A$204,$A101)&gt;1,"REVISAR",IF($M101="","REVISAR",IF($N101="Código no encontrado","CONFLICTO",IF($S101="No disponible","CONFLICTO",IF($O101="Descartada","CONFLICTO",IF(OR($E101="",$F101="",$U101=""),"REVISAR",IF(OR($P101="Denegado",$P101="No consultado"),"REVISAR","CORRECTO")))))))</f>
        <v/>
      </c>
      <c r="X101" s="24" t="n"/>
    </row>
    <row r="102">
      <c r="A102" s="13" t="n"/>
      <c r="B102" s="13" t="n"/>
      <c r="C102" s="24" t="n"/>
      <c r="D102" s="13" t="n"/>
      <c r="E102" s="37" t="n"/>
      <c r="F102" s="13" t="n"/>
      <c r="G102" s="13" t="n"/>
      <c r="H102" s="13" t="n"/>
      <c r="I102" s="13" t="n"/>
      <c r="J102" s="13" t="n"/>
      <c r="K102" s="13" t="n"/>
      <c r="L102" s="13" t="n"/>
      <c r="M102" s="13" t="n"/>
      <c r="N102" s="25">
        <f>IF($A102="","",IF($M102="","",IFERROR(INDEX(tblLocalizaciones[Nombre de la localización],MATCH($M102,tblLocalizaciones[Código localización],0)),"Código no encontrado")))</f>
        <v/>
      </c>
      <c r="O102" s="25">
        <f>IF(OR($A102="",$M102=""),"",IFERROR(INDEX(tblLocalizaciones[Estado candidatura],MATCH($M102,tblLocalizaciones[Código localización],0)),""))</f>
        <v/>
      </c>
      <c r="P102" s="25">
        <f>IF(OR($A102="",$M102=""),"",IFERROR(INDEX(tblLocalizaciones[Estado permiso],MATCH($M102,tblLocalizaciones[Código localización],0)),""))</f>
        <v/>
      </c>
      <c r="Q102" s="43">
        <f>IF(OR($A102="",$M102=""),"",IFERROR(INDEX(tblLocalizaciones[Disponible desde],MATCH($M102,tblLocalizaciones[Código localización],0)),""))</f>
        <v/>
      </c>
      <c r="R102" s="43">
        <f>IF(OR($A102="",$M102=""),"",IFERROR(INDEX(tblLocalizaciones[Disponible hasta],MATCH($M102,tblLocalizaciones[Código localización],0)),""))</f>
        <v/>
      </c>
      <c r="S102" s="25">
        <f>IF($A102="","",IF($M102="","Sin asignar",IF($E102="","Falta fecha",IF(OR($Q102="",$R102=""),"Por confirmar",IF(AND($E102&gt;=$Q102,$E102&lt;=$R102),"Disponible","No disponible")))))</f>
        <v/>
      </c>
      <c r="T102" s="42">
        <f>IF(OR($A102="",$M102="",$F102=""),"",IFERROR(ROUND($F102*INDEX(tblLocalizaciones[Coste por jornada (€)],MATCH($M102,tblLocalizaciones[Código localización],0))+INDEX(tblLocalizaciones[Coste de permisos (€)],MATCH($M102,tblLocalizaciones[Código localización],0))+INDEX(tblLocalizaciones[Otros costes fijos (€)],MATCH($M102,tblLocalizaciones[Código localización],0)),2),""))</f>
        <v/>
      </c>
      <c r="U102" s="13" t="n"/>
      <c r="V102" s="13" t="n"/>
      <c r="W102" s="25">
        <f>IF($A102="","",IF(COUNTIF($A$5:$A$204,$A102)&gt;1,"REVISAR",IF($M102="","REVISAR",IF($N102="Código no encontrado","CONFLICTO",IF($S102="No disponible","CONFLICTO",IF($O102="Descartada","CONFLICTO",IF(OR($E102="",$F102="",$U102=""),"REVISAR",IF(OR($P102="Denegado",$P102="No consultado"),"REVISAR","CORRECTO")))))))</f>
        <v/>
      </c>
      <c r="X102" s="24" t="n"/>
    </row>
    <row r="103">
      <c r="A103" s="13" t="n"/>
      <c r="B103" s="13" t="n"/>
      <c r="C103" s="24" t="n"/>
      <c r="D103" s="13" t="n"/>
      <c r="E103" s="37" t="n"/>
      <c r="F103" s="13" t="n"/>
      <c r="G103" s="13" t="n"/>
      <c r="H103" s="13" t="n"/>
      <c r="I103" s="13" t="n"/>
      <c r="J103" s="13" t="n"/>
      <c r="K103" s="13" t="n"/>
      <c r="L103" s="13" t="n"/>
      <c r="M103" s="13" t="n"/>
      <c r="N103" s="25">
        <f>IF($A103="","",IF($M103="","",IFERROR(INDEX(tblLocalizaciones[Nombre de la localización],MATCH($M103,tblLocalizaciones[Código localización],0)),"Código no encontrado")))</f>
        <v/>
      </c>
      <c r="O103" s="25">
        <f>IF(OR($A103="",$M103=""),"",IFERROR(INDEX(tblLocalizaciones[Estado candidatura],MATCH($M103,tblLocalizaciones[Código localización],0)),""))</f>
        <v/>
      </c>
      <c r="P103" s="25">
        <f>IF(OR($A103="",$M103=""),"",IFERROR(INDEX(tblLocalizaciones[Estado permiso],MATCH($M103,tblLocalizaciones[Código localización],0)),""))</f>
        <v/>
      </c>
      <c r="Q103" s="43">
        <f>IF(OR($A103="",$M103=""),"",IFERROR(INDEX(tblLocalizaciones[Disponible desde],MATCH($M103,tblLocalizaciones[Código localización],0)),""))</f>
        <v/>
      </c>
      <c r="R103" s="43">
        <f>IF(OR($A103="",$M103=""),"",IFERROR(INDEX(tblLocalizaciones[Disponible hasta],MATCH($M103,tblLocalizaciones[Código localización],0)),""))</f>
        <v/>
      </c>
      <c r="S103" s="25">
        <f>IF($A103="","",IF($M103="","Sin asignar",IF($E103="","Falta fecha",IF(OR($Q103="",$R103=""),"Por confirmar",IF(AND($E103&gt;=$Q103,$E103&lt;=$R103),"Disponible","No disponible")))))</f>
        <v/>
      </c>
      <c r="T103" s="42">
        <f>IF(OR($A103="",$M103="",$F103=""),"",IFERROR(ROUND($F103*INDEX(tblLocalizaciones[Coste por jornada (€)],MATCH($M103,tblLocalizaciones[Código localización],0))+INDEX(tblLocalizaciones[Coste de permisos (€)],MATCH($M103,tblLocalizaciones[Código localización],0))+INDEX(tblLocalizaciones[Otros costes fijos (€)],MATCH($M103,tblLocalizaciones[Código localización],0)),2),""))</f>
        <v/>
      </c>
      <c r="U103" s="13" t="n"/>
      <c r="V103" s="13" t="n"/>
      <c r="W103" s="25">
        <f>IF($A103="","",IF(COUNTIF($A$5:$A$204,$A103)&gt;1,"REVISAR",IF($M103="","REVISAR",IF($N103="Código no encontrado","CONFLICTO",IF($S103="No disponible","CONFLICTO",IF($O103="Descartada","CONFLICTO",IF(OR($E103="",$F103="",$U103=""),"REVISAR",IF(OR($P103="Denegado",$P103="No consultado"),"REVISAR","CORRECTO")))))))</f>
        <v/>
      </c>
      <c r="X103" s="24" t="n"/>
    </row>
    <row r="104">
      <c r="A104" s="13" t="n"/>
      <c r="B104" s="13" t="n"/>
      <c r="C104" s="24" t="n"/>
      <c r="D104" s="13" t="n"/>
      <c r="E104" s="37" t="n"/>
      <c r="F104" s="13" t="n"/>
      <c r="G104" s="13" t="n"/>
      <c r="H104" s="13" t="n"/>
      <c r="I104" s="13" t="n"/>
      <c r="J104" s="13" t="n"/>
      <c r="K104" s="13" t="n"/>
      <c r="L104" s="13" t="n"/>
      <c r="M104" s="13" t="n"/>
      <c r="N104" s="25">
        <f>IF($A104="","",IF($M104="","",IFERROR(INDEX(tblLocalizaciones[Nombre de la localización],MATCH($M104,tblLocalizaciones[Código localización],0)),"Código no encontrado")))</f>
        <v/>
      </c>
      <c r="O104" s="25">
        <f>IF(OR($A104="",$M104=""),"",IFERROR(INDEX(tblLocalizaciones[Estado candidatura],MATCH($M104,tblLocalizaciones[Código localización],0)),""))</f>
        <v/>
      </c>
      <c r="P104" s="25">
        <f>IF(OR($A104="",$M104=""),"",IFERROR(INDEX(tblLocalizaciones[Estado permiso],MATCH($M104,tblLocalizaciones[Código localización],0)),""))</f>
        <v/>
      </c>
      <c r="Q104" s="43">
        <f>IF(OR($A104="",$M104=""),"",IFERROR(INDEX(tblLocalizaciones[Disponible desde],MATCH($M104,tblLocalizaciones[Código localización],0)),""))</f>
        <v/>
      </c>
      <c r="R104" s="43">
        <f>IF(OR($A104="",$M104=""),"",IFERROR(INDEX(tblLocalizaciones[Disponible hasta],MATCH($M104,tblLocalizaciones[Código localización],0)),""))</f>
        <v/>
      </c>
      <c r="S104" s="25">
        <f>IF($A104="","",IF($M104="","Sin asignar",IF($E104="","Falta fecha",IF(OR($Q104="",$R104=""),"Por confirmar",IF(AND($E104&gt;=$Q104,$E104&lt;=$R104),"Disponible","No disponible")))))</f>
        <v/>
      </c>
      <c r="T104" s="42">
        <f>IF(OR($A104="",$M104="",$F104=""),"",IFERROR(ROUND($F104*INDEX(tblLocalizaciones[Coste por jornada (€)],MATCH($M104,tblLocalizaciones[Código localización],0))+INDEX(tblLocalizaciones[Coste de permisos (€)],MATCH($M104,tblLocalizaciones[Código localización],0))+INDEX(tblLocalizaciones[Otros costes fijos (€)],MATCH($M104,tblLocalizaciones[Código localización],0)),2),""))</f>
        <v/>
      </c>
      <c r="U104" s="13" t="n"/>
      <c r="V104" s="13" t="n"/>
      <c r="W104" s="25">
        <f>IF($A104="","",IF(COUNTIF($A$5:$A$204,$A104)&gt;1,"REVISAR",IF($M104="","REVISAR",IF($N104="Código no encontrado","CONFLICTO",IF($S104="No disponible","CONFLICTO",IF($O104="Descartada","CONFLICTO",IF(OR($E104="",$F104="",$U104=""),"REVISAR",IF(OR($P104="Denegado",$P104="No consultado"),"REVISAR","CORRECTO")))))))</f>
        <v/>
      </c>
      <c r="X104" s="24" t="n"/>
    </row>
    <row r="105">
      <c r="A105" s="13" t="n"/>
      <c r="B105" s="13" t="n"/>
      <c r="C105" s="24" t="n"/>
      <c r="D105" s="13" t="n"/>
      <c r="E105" s="37" t="n"/>
      <c r="F105" s="13" t="n"/>
      <c r="G105" s="13" t="n"/>
      <c r="H105" s="13" t="n"/>
      <c r="I105" s="13" t="n"/>
      <c r="J105" s="13" t="n"/>
      <c r="K105" s="13" t="n"/>
      <c r="L105" s="13" t="n"/>
      <c r="M105" s="13" t="n"/>
      <c r="N105" s="25">
        <f>IF($A105="","",IF($M105="","",IFERROR(INDEX(tblLocalizaciones[Nombre de la localización],MATCH($M105,tblLocalizaciones[Código localización],0)),"Código no encontrado")))</f>
        <v/>
      </c>
      <c r="O105" s="25">
        <f>IF(OR($A105="",$M105=""),"",IFERROR(INDEX(tblLocalizaciones[Estado candidatura],MATCH($M105,tblLocalizaciones[Código localización],0)),""))</f>
        <v/>
      </c>
      <c r="P105" s="25">
        <f>IF(OR($A105="",$M105=""),"",IFERROR(INDEX(tblLocalizaciones[Estado permiso],MATCH($M105,tblLocalizaciones[Código localización],0)),""))</f>
        <v/>
      </c>
      <c r="Q105" s="43">
        <f>IF(OR($A105="",$M105=""),"",IFERROR(INDEX(tblLocalizaciones[Disponible desde],MATCH($M105,tblLocalizaciones[Código localización],0)),""))</f>
        <v/>
      </c>
      <c r="R105" s="43">
        <f>IF(OR($A105="",$M105=""),"",IFERROR(INDEX(tblLocalizaciones[Disponible hasta],MATCH($M105,tblLocalizaciones[Código localización],0)),""))</f>
        <v/>
      </c>
      <c r="S105" s="25">
        <f>IF($A105="","",IF($M105="","Sin asignar",IF($E105="","Falta fecha",IF(OR($Q105="",$R105=""),"Por confirmar",IF(AND($E105&gt;=$Q105,$E105&lt;=$R105),"Disponible","No disponible")))))</f>
        <v/>
      </c>
      <c r="T105" s="42">
        <f>IF(OR($A105="",$M105="",$F105=""),"",IFERROR(ROUND($F105*INDEX(tblLocalizaciones[Coste por jornada (€)],MATCH($M105,tblLocalizaciones[Código localización],0))+INDEX(tblLocalizaciones[Coste de permisos (€)],MATCH($M105,tblLocalizaciones[Código localización],0))+INDEX(tblLocalizaciones[Otros costes fijos (€)],MATCH($M105,tblLocalizaciones[Código localización],0)),2),""))</f>
        <v/>
      </c>
      <c r="U105" s="13" t="n"/>
      <c r="V105" s="13" t="n"/>
      <c r="W105" s="25">
        <f>IF($A105="","",IF(COUNTIF($A$5:$A$204,$A105)&gt;1,"REVISAR",IF($M105="","REVISAR",IF($N105="Código no encontrado","CONFLICTO",IF($S105="No disponible","CONFLICTO",IF($O105="Descartada","CONFLICTO",IF(OR($E105="",$F105="",$U105=""),"REVISAR",IF(OR($P105="Denegado",$P105="No consultado"),"REVISAR","CORRECTO")))))))</f>
        <v/>
      </c>
      <c r="X105" s="24" t="n"/>
    </row>
    <row r="106">
      <c r="A106" s="13" t="n"/>
      <c r="B106" s="13" t="n"/>
      <c r="C106" s="24" t="n"/>
      <c r="D106" s="13" t="n"/>
      <c r="E106" s="37" t="n"/>
      <c r="F106" s="13" t="n"/>
      <c r="G106" s="13" t="n"/>
      <c r="H106" s="13" t="n"/>
      <c r="I106" s="13" t="n"/>
      <c r="J106" s="13" t="n"/>
      <c r="K106" s="13" t="n"/>
      <c r="L106" s="13" t="n"/>
      <c r="M106" s="13" t="n"/>
      <c r="N106" s="25">
        <f>IF($A106="","",IF($M106="","",IFERROR(INDEX(tblLocalizaciones[Nombre de la localización],MATCH($M106,tblLocalizaciones[Código localización],0)),"Código no encontrado")))</f>
        <v/>
      </c>
      <c r="O106" s="25">
        <f>IF(OR($A106="",$M106=""),"",IFERROR(INDEX(tblLocalizaciones[Estado candidatura],MATCH($M106,tblLocalizaciones[Código localización],0)),""))</f>
        <v/>
      </c>
      <c r="P106" s="25">
        <f>IF(OR($A106="",$M106=""),"",IFERROR(INDEX(tblLocalizaciones[Estado permiso],MATCH($M106,tblLocalizaciones[Código localización],0)),""))</f>
        <v/>
      </c>
      <c r="Q106" s="43">
        <f>IF(OR($A106="",$M106=""),"",IFERROR(INDEX(tblLocalizaciones[Disponible desde],MATCH($M106,tblLocalizaciones[Código localización],0)),""))</f>
        <v/>
      </c>
      <c r="R106" s="43">
        <f>IF(OR($A106="",$M106=""),"",IFERROR(INDEX(tblLocalizaciones[Disponible hasta],MATCH($M106,tblLocalizaciones[Código localización],0)),""))</f>
        <v/>
      </c>
      <c r="S106" s="25">
        <f>IF($A106="","",IF($M106="","Sin asignar",IF($E106="","Falta fecha",IF(OR($Q106="",$R106=""),"Por confirmar",IF(AND($E106&gt;=$Q106,$E106&lt;=$R106),"Disponible","No disponible")))))</f>
        <v/>
      </c>
      <c r="T106" s="42">
        <f>IF(OR($A106="",$M106="",$F106=""),"",IFERROR(ROUND($F106*INDEX(tblLocalizaciones[Coste por jornada (€)],MATCH($M106,tblLocalizaciones[Código localización],0))+INDEX(tblLocalizaciones[Coste de permisos (€)],MATCH($M106,tblLocalizaciones[Código localización],0))+INDEX(tblLocalizaciones[Otros costes fijos (€)],MATCH($M106,tblLocalizaciones[Código localización],0)),2),""))</f>
        <v/>
      </c>
      <c r="U106" s="13" t="n"/>
      <c r="V106" s="13" t="n"/>
      <c r="W106" s="25">
        <f>IF($A106="","",IF(COUNTIF($A$5:$A$204,$A106)&gt;1,"REVISAR",IF($M106="","REVISAR",IF($N106="Código no encontrado","CONFLICTO",IF($S106="No disponible","CONFLICTO",IF($O106="Descartada","CONFLICTO",IF(OR($E106="",$F106="",$U106=""),"REVISAR",IF(OR($P106="Denegado",$P106="No consultado"),"REVISAR","CORRECTO")))))))</f>
        <v/>
      </c>
      <c r="X106" s="24" t="n"/>
    </row>
    <row r="107">
      <c r="A107" s="13" t="n"/>
      <c r="B107" s="13" t="n"/>
      <c r="C107" s="24" t="n"/>
      <c r="D107" s="13" t="n"/>
      <c r="E107" s="37" t="n"/>
      <c r="F107" s="13" t="n"/>
      <c r="G107" s="13" t="n"/>
      <c r="H107" s="13" t="n"/>
      <c r="I107" s="13" t="n"/>
      <c r="J107" s="13" t="n"/>
      <c r="K107" s="13" t="n"/>
      <c r="L107" s="13" t="n"/>
      <c r="M107" s="13" t="n"/>
      <c r="N107" s="25">
        <f>IF($A107="","",IF($M107="","",IFERROR(INDEX(tblLocalizaciones[Nombre de la localización],MATCH($M107,tblLocalizaciones[Código localización],0)),"Código no encontrado")))</f>
        <v/>
      </c>
      <c r="O107" s="25">
        <f>IF(OR($A107="",$M107=""),"",IFERROR(INDEX(tblLocalizaciones[Estado candidatura],MATCH($M107,tblLocalizaciones[Código localización],0)),""))</f>
        <v/>
      </c>
      <c r="P107" s="25">
        <f>IF(OR($A107="",$M107=""),"",IFERROR(INDEX(tblLocalizaciones[Estado permiso],MATCH($M107,tblLocalizaciones[Código localización],0)),""))</f>
        <v/>
      </c>
      <c r="Q107" s="43">
        <f>IF(OR($A107="",$M107=""),"",IFERROR(INDEX(tblLocalizaciones[Disponible desde],MATCH($M107,tblLocalizaciones[Código localización],0)),""))</f>
        <v/>
      </c>
      <c r="R107" s="43">
        <f>IF(OR($A107="",$M107=""),"",IFERROR(INDEX(tblLocalizaciones[Disponible hasta],MATCH($M107,tblLocalizaciones[Código localización],0)),""))</f>
        <v/>
      </c>
      <c r="S107" s="25">
        <f>IF($A107="","",IF($M107="","Sin asignar",IF($E107="","Falta fecha",IF(OR($Q107="",$R107=""),"Por confirmar",IF(AND($E107&gt;=$Q107,$E107&lt;=$R107),"Disponible","No disponible")))))</f>
        <v/>
      </c>
      <c r="T107" s="42">
        <f>IF(OR($A107="",$M107="",$F107=""),"",IFERROR(ROUND($F107*INDEX(tblLocalizaciones[Coste por jornada (€)],MATCH($M107,tblLocalizaciones[Código localización],0))+INDEX(tblLocalizaciones[Coste de permisos (€)],MATCH($M107,tblLocalizaciones[Código localización],0))+INDEX(tblLocalizaciones[Otros costes fijos (€)],MATCH($M107,tblLocalizaciones[Código localización],0)),2),""))</f>
        <v/>
      </c>
      <c r="U107" s="13" t="n"/>
      <c r="V107" s="13" t="n"/>
      <c r="W107" s="25">
        <f>IF($A107="","",IF(COUNTIF($A$5:$A$204,$A107)&gt;1,"REVISAR",IF($M107="","REVISAR",IF($N107="Código no encontrado","CONFLICTO",IF($S107="No disponible","CONFLICTO",IF($O107="Descartada","CONFLICTO",IF(OR($E107="",$F107="",$U107=""),"REVISAR",IF(OR($P107="Denegado",$P107="No consultado"),"REVISAR","CORRECTO")))))))</f>
        <v/>
      </c>
      <c r="X107" s="24" t="n"/>
    </row>
    <row r="108">
      <c r="A108" s="13" t="n"/>
      <c r="B108" s="13" t="n"/>
      <c r="C108" s="24" t="n"/>
      <c r="D108" s="13" t="n"/>
      <c r="E108" s="37" t="n"/>
      <c r="F108" s="13" t="n"/>
      <c r="G108" s="13" t="n"/>
      <c r="H108" s="13" t="n"/>
      <c r="I108" s="13" t="n"/>
      <c r="J108" s="13" t="n"/>
      <c r="K108" s="13" t="n"/>
      <c r="L108" s="13" t="n"/>
      <c r="M108" s="13" t="n"/>
      <c r="N108" s="25">
        <f>IF($A108="","",IF($M108="","",IFERROR(INDEX(tblLocalizaciones[Nombre de la localización],MATCH($M108,tblLocalizaciones[Código localización],0)),"Código no encontrado")))</f>
        <v/>
      </c>
      <c r="O108" s="25">
        <f>IF(OR($A108="",$M108=""),"",IFERROR(INDEX(tblLocalizaciones[Estado candidatura],MATCH($M108,tblLocalizaciones[Código localización],0)),""))</f>
        <v/>
      </c>
      <c r="P108" s="25">
        <f>IF(OR($A108="",$M108=""),"",IFERROR(INDEX(tblLocalizaciones[Estado permiso],MATCH($M108,tblLocalizaciones[Código localización],0)),""))</f>
        <v/>
      </c>
      <c r="Q108" s="43">
        <f>IF(OR($A108="",$M108=""),"",IFERROR(INDEX(tblLocalizaciones[Disponible desde],MATCH($M108,tblLocalizaciones[Código localización],0)),""))</f>
        <v/>
      </c>
      <c r="R108" s="43">
        <f>IF(OR($A108="",$M108=""),"",IFERROR(INDEX(tblLocalizaciones[Disponible hasta],MATCH($M108,tblLocalizaciones[Código localización],0)),""))</f>
        <v/>
      </c>
      <c r="S108" s="25">
        <f>IF($A108="","",IF($M108="","Sin asignar",IF($E108="","Falta fecha",IF(OR($Q108="",$R108=""),"Por confirmar",IF(AND($E108&gt;=$Q108,$E108&lt;=$R108),"Disponible","No disponible")))))</f>
        <v/>
      </c>
      <c r="T108" s="42">
        <f>IF(OR($A108="",$M108="",$F108=""),"",IFERROR(ROUND($F108*INDEX(tblLocalizaciones[Coste por jornada (€)],MATCH($M108,tblLocalizaciones[Código localización],0))+INDEX(tblLocalizaciones[Coste de permisos (€)],MATCH($M108,tblLocalizaciones[Código localización],0))+INDEX(tblLocalizaciones[Otros costes fijos (€)],MATCH($M108,tblLocalizaciones[Código localización],0)),2),""))</f>
        <v/>
      </c>
      <c r="U108" s="13" t="n"/>
      <c r="V108" s="13" t="n"/>
      <c r="W108" s="25">
        <f>IF($A108="","",IF(COUNTIF($A$5:$A$204,$A108)&gt;1,"REVISAR",IF($M108="","REVISAR",IF($N108="Código no encontrado","CONFLICTO",IF($S108="No disponible","CONFLICTO",IF($O108="Descartada","CONFLICTO",IF(OR($E108="",$F108="",$U108=""),"REVISAR",IF(OR($P108="Denegado",$P108="No consultado"),"REVISAR","CORRECTO")))))))</f>
        <v/>
      </c>
      <c r="X108" s="24" t="n"/>
    </row>
    <row r="109">
      <c r="A109" s="13" t="n"/>
      <c r="B109" s="13" t="n"/>
      <c r="C109" s="24" t="n"/>
      <c r="D109" s="13" t="n"/>
      <c r="E109" s="37" t="n"/>
      <c r="F109" s="13" t="n"/>
      <c r="G109" s="13" t="n"/>
      <c r="H109" s="13" t="n"/>
      <c r="I109" s="13" t="n"/>
      <c r="J109" s="13" t="n"/>
      <c r="K109" s="13" t="n"/>
      <c r="L109" s="13" t="n"/>
      <c r="M109" s="13" t="n"/>
      <c r="N109" s="25">
        <f>IF($A109="","",IF($M109="","",IFERROR(INDEX(tblLocalizaciones[Nombre de la localización],MATCH($M109,tblLocalizaciones[Código localización],0)),"Código no encontrado")))</f>
        <v/>
      </c>
      <c r="O109" s="25">
        <f>IF(OR($A109="",$M109=""),"",IFERROR(INDEX(tblLocalizaciones[Estado candidatura],MATCH($M109,tblLocalizaciones[Código localización],0)),""))</f>
        <v/>
      </c>
      <c r="P109" s="25">
        <f>IF(OR($A109="",$M109=""),"",IFERROR(INDEX(tblLocalizaciones[Estado permiso],MATCH($M109,tblLocalizaciones[Código localización],0)),""))</f>
        <v/>
      </c>
      <c r="Q109" s="43">
        <f>IF(OR($A109="",$M109=""),"",IFERROR(INDEX(tblLocalizaciones[Disponible desde],MATCH($M109,tblLocalizaciones[Código localización],0)),""))</f>
        <v/>
      </c>
      <c r="R109" s="43">
        <f>IF(OR($A109="",$M109=""),"",IFERROR(INDEX(tblLocalizaciones[Disponible hasta],MATCH($M109,tblLocalizaciones[Código localización],0)),""))</f>
        <v/>
      </c>
      <c r="S109" s="25">
        <f>IF($A109="","",IF($M109="","Sin asignar",IF($E109="","Falta fecha",IF(OR($Q109="",$R109=""),"Por confirmar",IF(AND($E109&gt;=$Q109,$E109&lt;=$R109),"Disponible","No disponible")))))</f>
        <v/>
      </c>
      <c r="T109" s="42">
        <f>IF(OR($A109="",$M109="",$F109=""),"",IFERROR(ROUND($F109*INDEX(tblLocalizaciones[Coste por jornada (€)],MATCH($M109,tblLocalizaciones[Código localización],0))+INDEX(tblLocalizaciones[Coste de permisos (€)],MATCH($M109,tblLocalizaciones[Código localización],0))+INDEX(tblLocalizaciones[Otros costes fijos (€)],MATCH($M109,tblLocalizaciones[Código localización],0)),2),""))</f>
        <v/>
      </c>
      <c r="U109" s="13" t="n"/>
      <c r="V109" s="13" t="n"/>
      <c r="W109" s="25">
        <f>IF($A109="","",IF(COUNTIF($A$5:$A$204,$A109)&gt;1,"REVISAR",IF($M109="","REVISAR",IF($N109="Código no encontrado","CONFLICTO",IF($S109="No disponible","CONFLICTO",IF($O109="Descartada","CONFLICTO",IF(OR($E109="",$F109="",$U109=""),"REVISAR",IF(OR($P109="Denegado",$P109="No consultado"),"REVISAR","CORRECTO")))))))</f>
        <v/>
      </c>
      <c r="X109" s="24" t="n"/>
    </row>
    <row r="110">
      <c r="A110" s="13" t="n"/>
      <c r="B110" s="13" t="n"/>
      <c r="C110" s="24" t="n"/>
      <c r="D110" s="13" t="n"/>
      <c r="E110" s="37" t="n"/>
      <c r="F110" s="13" t="n"/>
      <c r="G110" s="13" t="n"/>
      <c r="H110" s="13" t="n"/>
      <c r="I110" s="13" t="n"/>
      <c r="J110" s="13" t="n"/>
      <c r="K110" s="13" t="n"/>
      <c r="L110" s="13" t="n"/>
      <c r="M110" s="13" t="n"/>
      <c r="N110" s="25">
        <f>IF($A110="","",IF($M110="","",IFERROR(INDEX(tblLocalizaciones[Nombre de la localización],MATCH($M110,tblLocalizaciones[Código localización],0)),"Código no encontrado")))</f>
        <v/>
      </c>
      <c r="O110" s="25">
        <f>IF(OR($A110="",$M110=""),"",IFERROR(INDEX(tblLocalizaciones[Estado candidatura],MATCH($M110,tblLocalizaciones[Código localización],0)),""))</f>
        <v/>
      </c>
      <c r="P110" s="25">
        <f>IF(OR($A110="",$M110=""),"",IFERROR(INDEX(tblLocalizaciones[Estado permiso],MATCH($M110,tblLocalizaciones[Código localización],0)),""))</f>
        <v/>
      </c>
      <c r="Q110" s="43">
        <f>IF(OR($A110="",$M110=""),"",IFERROR(INDEX(tblLocalizaciones[Disponible desde],MATCH($M110,tblLocalizaciones[Código localización],0)),""))</f>
        <v/>
      </c>
      <c r="R110" s="43">
        <f>IF(OR($A110="",$M110=""),"",IFERROR(INDEX(tblLocalizaciones[Disponible hasta],MATCH($M110,tblLocalizaciones[Código localización],0)),""))</f>
        <v/>
      </c>
      <c r="S110" s="25">
        <f>IF($A110="","",IF($M110="","Sin asignar",IF($E110="","Falta fecha",IF(OR($Q110="",$R110=""),"Por confirmar",IF(AND($E110&gt;=$Q110,$E110&lt;=$R110),"Disponible","No disponible")))))</f>
        <v/>
      </c>
      <c r="T110" s="42">
        <f>IF(OR($A110="",$M110="",$F110=""),"",IFERROR(ROUND($F110*INDEX(tblLocalizaciones[Coste por jornada (€)],MATCH($M110,tblLocalizaciones[Código localización],0))+INDEX(tblLocalizaciones[Coste de permisos (€)],MATCH($M110,tblLocalizaciones[Código localización],0))+INDEX(tblLocalizaciones[Otros costes fijos (€)],MATCH($M110,tblLocalizaciones[Código localización],0)),2),""))</f>
        <v/>
      </c>
      <c r="U110" s="13" t="n"/>
      <c r="V110" s="13" t="n"/>
      <c r="W110" s="25">
        <f>IF($A110="","",IF(COUNTIF($A$5:$A$204,$A110)&gt;1,"REVISAR",IF($M110="","REVISAR",IF($N110="Código no encontrado","CONFLICTO",IF($S110="No disponible","CONFLICTO",IF($O110="Descartada","CONFLICTO",IF(OR($E110="",$F110="",$U110=""),"REVISAR",IF(OR($P110="Denegado",$P110="No consultado"),"REVISAR","CORRECTO")))))))</f>
        <v/>
      </c>
      <c r="X110" s="24" t="n"/>
    </row>
    <row r="111">
      <c r="A111" s="13" t="n"/>
      <c r="B111" s="13" t="n"/>
      <c r="C111" s="24" t="n"/>
      <c r="D111" s="13" t="n"/>
      <c r="E111" s="37" t="n"/>
      <c r="F111" s="13" t="n"/>
      <c r="G111" s="13" t="n"/>
      <c r="H111" s="13" t="n"/>
      <c r="I111" s="13" t="n"/>
      <c r="J111" s="13" t="n"/>
      <c r="K111" s="13" t="n"/>
      <c r="L111" s="13" t="n"/>
      <c r="M111" s="13" t="n"/>
      <c r="N111" s="25">
        <f>IF($A111="","",IF($M111="","",IFERROR(INDEX(tblLocalizaciones[Nombre de la localización],MATCH($M111,tblLocalizaciones[Código localización],0)),"Código no encontrado")))</f>
        <v/>
      </c>
      <c r="O111" s="25">
        <f>IF(OR($A111="",$M111=""),"",IFERROR(INDEX(tblLocalizaciones[Estado candidatura],MATCH($M111,tblLocalizaciones[Código localización],0)),""))</f>
        <v/>
      </c>
      <c r="P111" s="25">
        <f>IF(OR($A111="",$M111=""),"",IFERROR(INDEX(tblLocalizaciones[Estado permiso],MATCH($M111,tblLocalizaciones[Código localización],0)),""))</f>
        <v/>
      </c>
      <c r="Q111" s="43">
        <f>IF(OR($A111="",$M111=""),"",IFERROR(INDEX(tblLocalizaciones[Disponible desde],MATCH($M111,tblLocalizaciones[Código localización],0)),""))</f>
        <v/>
      </c>
      <c r="R111" s="43">
        <f>IF(OR($A111="",$M111=""),"",IFERROR(INDEX(tblLocalizaciones[Disponible hasta],MATCH($M111,tblLocalizaciones[Código localización],0)),""))</f>
        <v/>
      </c>
      <c r="S111" s="25">
        <f>IF($A111="","",IF($M111="","Sin asignar",IF($E111="","Falta fecha",IF(OR($Q111="",$R111=""),"Por confirmar",IF(AND($E111&gt;=$Q111,$E111&lt;=$R111),"Disponible","No disponible")))))</f>
        <v/>
      </c>
      <c r="T111" s="42">
        <f>IF(OR($A111="",$M111="",$F111=""),"",IFERROR(ROUND($F111*INDEX(tblLocalizaciones[Coste por jornada (€)],MATCH($M111,tblLocalizaciones[Código localización],0))+INDEX(tblLocalizaciones[Coste de permisos (€)],MATCH($M111,tblLocalizaciones[Código localización],0))+INDEX(tblLocalizaciones[Otros costes fijos (€)],MATCH($M111,tblLocalizaciones[Código localización],0)),2),""))</f>
        <v/>
      </c>
      <c r="U111" s="13" t="n"/>
      <c r="V111" s="13" t="n"/>
      <c r="W111" s="25">
        <f>IF($A111="","",IF(COUNTIF($A$5:$A$204,$A111)&gt;1,"REVISAR",IF($M111="","REVISAR",IF($N111="Código no encontrado","CONFLICTO",IF($S111="No disponible","CONFLICTO",IF($O111="Descartada","CONFLICTO",IF(OR($E111="",$F111="",$U111=""),"REVISAR",IF(OR($P111="Denegado",$P111="No consultado"),"REVISAR","CORRECTO")))))))</f>
        <v/>
      </c>
      <c r="X111" s="24" t="n"/>
    </row>
    <row r="112">
      <c r="A112" s="13" t="n"/>
      <c r="B112" s="13" t="n"/>
      <c r="C112" s="24" t="n"/>
      <c r="D112" s="13" t="n"/>
      <c r="E112" s="37" t="n"/>
      <c r="F112" s="13" t="n"/>
      <c r="G112" s="13" t="n"/>
      <c r="H112" s="13" t="n"/>
      <c r="I112" s="13" t="n"/>
      <c r="J112" s="13" t="n"/>
      <c r="K112" s="13" t="n"/>
      <c r="L112" s="13" t="n"/>
      <c r="M112" s="13" t="n"/>
      <c r="N112" s="25">
        <f>IF($A112="","",IF($M112="","",IFERROR(INDEX(tblLocalizaciones[Nombre de la localización],MATCH($M112,tblLocalizaciones[Código localización],0)),"Código no encontrado")))</f>
        <v/>
      </c>
      <c r="O112" s="25">
        <f>IF(OR($A112="",$M112=""),"",IFERROR(INDEX(tblLocalizaciones[Estado candidatura],MATCH($M112,tblLocalizaciones[Código localización],0)),""))</f>
        <v/>
      </c>
      <c r="P112" s="25">
        <f>IF(OR($A112="",$M112=""),"",IFERROR(INDEX(tblLocalizaciones[Estado permiso],MATCH($M112,tblLocalizaciones[Código localización],0)),""))</f>
        <v/>
      </c>
      <c r="Q112" s="43">
        <f>IF(OR($A112="",$M112=""),"",IFERROR(INDEX(tblLocalizaciones[Disponible desde],MATCH($M112,tblLocalizaciones[Código localización],0)),""))</f>
        <v/>
      </c>
      <c r="R112" s="43">
        <f>IF(OR($A112="",$M112=""),"",IFERROR(INDEX(tblLocalizaciones[Disponible hasta],MATCH($M112,tblLocalizaciones[Código localización],0)),""))</f>
        <v/>
      </c>
      <c r="S112" s="25">
        <f>IF($A112="","",IF($M112="","Sin asignar",IF($E112="","Falta fecha",IF(OR($Q112="",$R112=""),"Por confirmar",IF(AND($E112&gt;=$Q112,$E112&lt;=$R112),"Disponible","No disponible")))))</f>
        <v/>
      </c>
      <c r="T112" s="42">
        <f>IF(OR($A112="",$M112="",$F112=""),"",IFERROR(ROUND($F112*INDEX(tblLocalizaciones[Coste por jornada (€)],MATCH($M112,tblLocalizaciones[Código localización],0))+INDEX(tblLocalizaciones[Coste de permisos (€)],MATCH($M112,tblLocalizaciones[Código localización],0))+INDEX(tblLocalizaciones[Otros costes fijos (€)],MATCH($M112,tblLocalizaciones[Código localización],0)),2),""))</f>
        <v/>
      </c>
      <c r="U112" s="13" t="n"/>
      <c r="V112" s="13" t="n"/>
      <c r="W112" s="25">
        <f>IF($A112="","",IF(COUNTIF($A$5:$A$204,$A112)&gt;1,"REVISAR",IF($M112="","REVISAR",IF($N112="Código no encontrado","CONFLICTO",IF($S112="No disponible","CONFLICTO",IF($O112="Descartada","CONFLICTO",IF(OR($E112="",$F112="",$U112=""),"REVISAR",IF(OR($P112="Denegado",$P112="No consultado"),"REVISAR","CORRECTO")))))))</f>
        <v/>
      </c>
      <c r="X112" s="24" t="n"/>
    </row>
    <row r="113">
      <c r="A113" s="13" t="n"/>
      <c r="B113" s="13" t="n"/>
      <c r="C113" s="24" t="n"/>
      <c r="D113" s="13" t="n"/>
      <c r="E113" s="37" t="n"/>
      <c r="F113" s="13" t="n"/>
      <c r="G113" s="13" t="n"/>
      <c r="H113" s="13" t="n"/>
      <c r="I113" s="13" t="n"/>
      <c r="J113" s="13" t="n"/>
      <c r="K113" s="13" t="n"/>
      <c r="L113" s="13" t="n"/>
      <c r="M113" s="13" t="n"/>
      <c r="N113" s="25">
        <f>IF($A113="","",IF($M113="","",IFERROR(INDEX(tblLocalizaciones[Nombre de la localización],MATCH($M113,tblLocalizaciones[Código localización],0)),"Código no encontrado")))</f>
        <v/>
      </c>
      <c r="O113" s="25">
        <f>IF(OR($A113="",$M113=""),"",IFERROR(INDEX(tblLocalizaciones[Estado candidatura],MATCH($M113,tblLocalizaciones[Código localización],0)),""))</f>
        <v/>
      </c>
      <c r="P113" s="25">
        <f>IF(OR($A113="",$M113=""),"",IFERROR(INDEX(tblLocalizaciones[Estado permiso],MATCH($M113,tblLocalizaciones[Código localización],0)),""))</f>
        <v/>
      </c>
      <c r="Q113" s="43">
        <f>IF(OR($A113="",$M113=""),"",IFERROR(INDEX(tblLocalizaciones[Disponible desde],MATCH($M113,tblLocalizaciones[Código localización],0)),""))</f>
        <v/>
      </c>
      <c r="R113" s="43">
        <f>IF(OR($A113="",$M113=""),"",IFERROR(INDEX(tblLocalizaciones[Disponible hasta],MATCH($M113,tblLocalizaciones[Código localización],0)),""))</f>
        <v/>
      </c>
      <c r="S113" s="25">
        <f>IF($A113="","",IF($M113="","Sin asignar",IF($E113="","Falta fecha",IF(OR($Q113="",$R113=""),"Por confirmar",IF(AND($E113&gt;=$Q113,$E113&lt;=$R113),"Disponible","No disponible")))))</f>
        <v/>
      </c>
      <c r="T113" s="42">
        <f>IF(OR($A113="",$M113="",$F113=""),"",IFERROR(ROUND($F113*INDEX(tblLocalizaciones[Coste por jornada (€)],MATCH($M113,tblLocalizaciones[Código localización],0))+INDEX(tblLocalizaciones[Coste de permisos (€)],MATCH($M113,tblLocalizaciones[Código localización],0))+INDEX(tblLocalizaciones[Otros costes fijos (€)],MATCH($M113,tblLocalizaciones[Código localización],0)),2),""))</f>
        <v/>
      </c>
      <c r="U113" s="13" t="n"/>
      <c r="V113" s="13" t="n"/>
      <c r="W113" s="25">
        <f>IF($A113="","",IF(COUNTIF($A$5:$A$204,$A113)&gt;1,"REVISAR",IF($M113="","REVISAR",IF($N113="Código no encontrado","CONFLICTO",IF($S113="No disponible","CONFLICTO",IF($O113="Descartada","CONFLICTO",IF(OR($E113="",$F113="",$U113=""),"REVISAR",IF(OR($P113="Denegado",$P113="No consultado"),"REVISAR","CORRECTO")))))))</f>
        <v/>
      </c>
      <c r="X113" s="24" t="n"/>
    </row>
    <row r="114">
      <c r="A114" s="13" t="n"/>
      <c r="B114" s="13" t="n"/>
      <c r="C114" s="24" t="n"/>
      <c r="D114" s="13" t="n"/>
      <c r="E114" s="37" t="n"/>
      <c r="F114" s="13" t="n"/>
      <c r="G114" s="13" t="n"/>
      <c r="H114" s="13" t="n"/>
      <c r="I114" s="13" t="n"/>
      <c r="J114" s="13" t="n"/>
      <c r="K114" s="13" t="n"/>
      <c r="L114" s="13" t="n"/>
      <c r="M114" s="13" t="n"/>
      <c r="N114" s="25">
        <f>IF($A114="","",IF($M114="","",IFERROR(INDEX(tblLocalizaciones[Nombre de la localización],MATCH($M114,tblLocalizaciones[Código localización],0)),"Código no encontrado")))</f>
        <v/>
      </c>
      <c r="O114" s="25">
        <f>IF(OR($A114="",$M114=""),"",IFERROR(INDEX(tblLocalizaciones[Estado candidatura],MATCH($M114,tblLocalizaciones[Código localización],0)),""))</f>
        <v/>
      </c>
      <c r="P114" s="25">
        <f>IF(OR($A114="",$M114=""),"",IFERROR(INDEX(tblLocalizaciones[Estado permiso],MATCH($M114,tblLocalizaciones[Código localización],0)),""))</f>
        <v/>
      </c>
      <c r="Q114" s="43">
        <f>IF(OR($A114="",$M114=""),"",IFERROR(INDEX(tblLocalizaciones[Disponible desde],MATCH($M114,tblLocalizaciones[Código localización],0)),""))</f>
        <v/>
      </c>
      <c r="R114" s="43">
        <f>IF(OR($A114="",$M114=""),"",IFERROR(INDEX(tblLocalizaciones[Disponible hasta],MATCH($M114,tblLocalizaciones[Código localización],0)),""))</f>
        <v/>
      </c>
      <c r="S114" s="25">
        <f>IF($A114="","",IF($M114="","Sin asignar",IF($E114="","Falta fecha",IF(OR($Q114="",$R114=""),"Por confirmar",IF(AND($E114&gt;=$Q114,$E114&lt;=$R114),"Disponible","No disponible")))))</f>
        <v/>
      </c>
      <c r="T114" s="42">
        <f>IF(OR($A114="",$M114="",$F114=""),"",IFERROR(ROUND($F114*INDEX(tblLocalizaciones[Coste por jornada (€)],MATCH($M114,tblLocalizaciones[Código localización],0))+INDEX(tblLocalizaciones[Coste de permisos (€)],MATCH($M114,tblLocalizaciones[Código localización],0))+INDEX(tblLocalizaciones[Otros costes fijos (€)],MATCH($M114,tblLocalizaciones[Código localización],0)),2),""))</f>
        <v/>
      </c>
      <c r="U114" s="13" t="n"/>
      <c r="V114" s="13" t="n"/>
      <c r="W114" s="25">
        <f>IF($A114="","",IF(COUNTIF($A$5:$A$204,$A114)&gt;1,"REVISAR",IF($M114="","REVISAR",IF($N114="Código no encontrado","CONFLICTO",IF($S114="No disponible","CONFLICTO",IF($O114="Descartada","CONFLICTO",IF(OR($E114="",$F114="",$U114=""),"REVISAR",IF(OR($P114="Denegado",$P114="No consultado"),"REVISAR","CORRECTO")))))))</f>
        <v/>
      </c>
      <c r="X114" s="24" t="n"/>
    </row>
    <row r="115">
      <c r="A115" s="13" t="n"/>
      <c r="B115" s="13" t="n"/>
      <c r="C115" s="24" t="n"/>
      <c r="D115" s="13" t="n"/>
      <c r="E115" s="37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25">
        <f>IF($A115="","",IF($M115="","",IFERROR(INDEX(tblLocalizaciones[Nombre de la localización],MATCH($M115,tblLocalizaciones[Código localización],0)),"Código no encontrado")))</f>
        <v/>
      </c>
      <c r="O115" s="25">
        <f>IF(OR($A115="",$M115=""),"",IFERROR(INDEX(tblLocalizaciones[Estado candidatura],MATCH($M115,tblLocalizaciones[Código localización],0)),""))</f>
        <v/>
      </c>
      <c r="P115" s="25">
        <f>IF(OR($A115="",$M115=""),"",IFERROR(INDEX(tblLocalizaciones[Estado permiso],MATCH($M115,tblLocalizaciones[Código localización],0)),""))</f>
        <v/>
      </c>
      <c r="Q115" s="43">
        <f>IF(OR($A115="",$M115=""),"",IFERROR(INDEX(tblLocalizaciones[Disponible desde],MATCH($M115,tblLocalizaciones[Código localización],0)),""))</f>
        <v/>
      </c>
      <c r="R115" s="43">
        <f>IF(OR($A115="",$M115=""),"",IFERROR(INDEX(tblLocalizaciones[Disponible hasta],MATCH($M115,tblLocalizaciones[Código localización],0)),""))</f>
        <v/>
      </c>
      <c r="S115" s="25">
        <f>IF($A115="","",IF($M115="","Sin asignar",IF($E115="","Falta fecha",IF(OR($Q115="",$R115=""),"Por confirmar",IF(AND($E115&gt;=$Q115,$E115&lt;=$R115),"Disponible","No disponible")))))</f>
        <v/>
      </c>
      <c r="T115" s="42">
        <f>IF(OR($A115="",$M115="",$F115=""),"",IFERROR(ROUND($F115*INDEX(tblLocalizaciones[Coste por jornada (€)],MATCH($M115,tblLocalizaciones[Código localización],0))+INDEX(tblLocalizaciones[Coste de permisos (€)],MATCH($M115,tblLocalizaciones[Código localización],0))+INDEX(tblLocalizaciones[Otros costes fijos (€)],MATCH($M115,tblLocalizaciones[Código localización],0)),2),""))</f>
        <v/>
      </c>
      <c r="U115" s="13" t="n"/>
      <c r="V115" s="13" t="n"/>
      <c r="W115" s="25">
        <f>IF($A115="","",IF(COUNTIF($A$5:$A$204,$A115)&gt;1,"REVISAR",IF($M115="","REVISAR",IF($N115="Código no encontrado","CONFLICTO",IF($S115="No disponible","CONFLICTO",IF($O115="Descartada","CONFLICTO",IF(OR($E115="",$F115="",$U115=""),"REVISAR",IF(OR($P115="Denegado",$P115="No consultado"),"REVISAR","CORRECTO")))))))</f>
        <v/>
      </c>
      <c r="X115" s="24" t="n"/>
    </row>
    <row r="116">
      <c r="A116" s="13" t="n"/>
      <c r="B116" s="13" t="n"/>
      <c r="C116" s="24" t="n"/>
      <c r="D116" s="13" t="n"/>
      <c r="E116" s="37" t="n"/>
      <c r="F116" s="13" t="n"/>
      <c r="G116" s="13" t="n"/>
      <c r="H116" s="13" t="n"/>
      <c r="I116" s="13" t="n"/>
      <c r="J116" s="13" t="n"/>
      <c r="K116" s="13" t="n"/>
      <c r="L116" s="13" t="n"/>
      <c r="M116" s="13" t="n"/>
      <c r="N116" s="25">
        <f>IF($A116="","",IF($M116="","",IFERROR(INDEX(tblLocalizaciones[Nombre de la localización],MATCH($M116,tblLocalizaciones[Código localización],0)),"Código no encontrado")))</f>
        <v/>
      </c>
      <c r="O116" s="25">
        <f>IF(OR($A116="",$M116=""),"",IFERROR(INDEX(tblLocalizaciones[Estado candidatura],MATCH($M116,tblLocalizaciones[Código localización],0)),""))</f>
        <v/>
      </c>
      <c r="P116" s="25">
        <f>IF(OR($A116="",$M116=""),"",IFERROR(INDEX(tblLocalizaciones[Estado permiso],MATCH($M116,tblLocalizaciones[Código localización],0)),""))</f>
        <v/>
      </c>
      <c r="Q116" s="43">
        <f>IF(OR($A116="",$M116=""),"",IFERROR(INDEX(tblLocalizaciones[Disponible desde],MATCH($M116,tblLocalizaciones[Código localización],0)),""))</f>
        <v/>
      </c>
      <c r="R116" s="43">
        <f>IF(OR($A116="",$M116=""),"",IFERROR(INDEX(tblLocalizaciones[Disponible hasta],MATCH($M116,tblLocalizaciones[Código localización],0)),""))</f>
        <v/>
      </c>
      <c r="S116" s="25">
        <f>IF($A116="","",IF($M116="","Sin asignar",IF($E116="","Falta fecha",IF(OR($Q116="",$R116=""),"Por confirmar",IF(AND($E116&gt;=$Q116,$E116&lt;=$R116),"Disponible","No disponible")))))</f>
        <v/>
      </c>
      <c r="T116" s="42">
        <f>IF(OR($A116="",$M116="",$F116=""),"",IFERROR(ROUND($F116*INDEX(tblLocalizaciones[Coste por jornada (€)],MATCH($M116,tblLocalizaciones[Código localización],0))+INDEX(tblLocalizaciones[Coste de permisos (€)],MATCH($M116,tblLocalizaciones[Código localización],0))+INDEX(tblLocalizaciones[Otros costes fijos (€)],MATCH($M116,tblLocalizaciones[Código localización],0)),2),""))</f>
        <v/>
      </c>
      <c r="U116" s="13" t="n"/>
      <c r="V116" s="13" t="n"/>
      <c r="W116" s="25">
        <f>IF($A116="","",IF(COUNTIF($A$5:$A$204,$A116)&gt;1,"REVISAR",IF($M116="","REVISAR",IF($N116="Código no encontrado","CONFLICTO",IF($S116="No disponible","CONFLICTO",IF($O116="Descartada","CONFLICTO",IF(OR($E116="",$F116="",$U116=""),"REVISAR",IF(OR($P116="Denegado",$P116="No consultado"),"REVISAR","CORRECTO")))))))</f>
        <v/>
      </c>
      <c r="X116" s="24" t="n"/>
    </row>
    <row r="117">
      <c r="A117" s="13" t="n"/>
      <c r="B117" s="13" t="n"/>
      <c r="C117" s="24" t="n"/>
      <c r="D117" s="13" t="n"/>
      <c r="E117" s="37" t="n"/>
      <c r="F117" s="13" t="n"/>
      <c r="G117" s="13" t="n"/>
      <c r="H117" s="13" t="n"/>
      <c r="I117" s="13" t="n"/>
      <c r="J117" s="13" t="n"/>
      <c r="K117" s="13" t="n"/>
      <c r="L117" s="13" t="n"/>
      <c r="M117" s="13" t="n"/>
      <c r="N117" s="25">
        <f>IF($A117="","",IF($M117="","",IFERROR(INDEX(tblLocalizaciones[Nombre de la localización],MATCH($M117,tblLocalizaciones[Código localización],0)),"Código no encontrado")))</f>
        <v/>
      </c>
      <c r="O117" s="25">
        <f>IF(OR($A117="",$M117=""),"",IFERROR(INDEX(tblLocalizaciones[Estado candidatura],MATCH($M117,tblLocalizaciones[Código localización],0)),""))</f>
        <v/>
      </c>
      <c r="P117" s="25">
        <f>IF(OR($A117="",$M117=""),"",IFERROR(INDEX(tblLocalizaciones[Estado permiso],MATCH($M117,tblLocalizaciones[Código localización],0)),""))</f>
        <v/>
      </c>
      <c r="Q117" s="43">
        <f>IF(OR($A117="",$M117=""),"",IFERROR(INDEX(tblLocalizaciones[Disponible desde],MATCH($M117,tblLocalizaciones[Código localización],0)),""))</f>
        <v/>
      </c>
      <c r="R117" s="43">
        <f>IF(OR($A117="",$M117=""),"",IFERROR(INDEX(tblLocalizaciones[Disponible hasta],MATCH($M117,tblLocalizaciones[Código localización],0)),""))</f>
        <v/>
      </c>
      <c r="S117" s="25">
        <f>IF($A117="","",IF($M117="","Sin asignar",IF($E117="","Falta fecha",IF(OR($Q117="",$R117=""),"Por confirmar",IF(AND($E117&gt;=$Q117,$E117&lt;=$R117),"Disponible","No disponible")))))</f>
        <v/>
      </c>
      <c r="T117" s="42">
        <f>IF(OR($A117="",$M117="",$F117=""),"",IFERROR(ROUND($F117*INDEX(tblLocalizaciones[Coste por jornada (€)],MATCH($M117,tblLocalizaciones[Código localización],0))+INDEX(tblLocalizaciones[Coste de permisos (€)],MATCH($M117,tblLocalizaciones[Código localización],0))+INDEX(tblLocalizaciones[Otros costes fijos (€)],MATCH($M117,tblLocalizaciones[Código localización],0)),2),""))</f>
        <v/>
      </c>
      <c r="U117" s="13" t="n"/>
      <c r="V117" s="13" t="n"/>
      <c r="W117" s="25">
        <f>IF($A117="","",IF(COUNTIF($A$5:$A$204,$A117)&gt;1,"REVISAR",IF($M117="","REVISAR",IF($N117="Código no encontrado","CONFLICTO",IF($S117="No disponible","CONFLICTO",IF($O117="Descartada","CONFLICTO",IF(OR($E117="",$F117="",$U117=""),"REVISAR",IF(OR($P117="Denegado",$P117="No consultado"),"REVISAR","CORRECTO")))))))</f>
        <v/>
      </c>
      <c r="X117" s="24" t="n"/>
    </row>
    <row r="118">
      <c r="A118" s="13" t="n"/>
      <c r="B118" s="13" t="n"/>
      <c r="C118" s="24" t="n"/>
      <c r="D118" s="13" t="n"/>
      <c r="E118" s="37" t="n"/>
      <c r="F118" s="13" t="n"/>
      <c r="G118" s="13" t="n"/>
      <c r="H118" s="13" t="n"/>
      <c r="I118" s="13" t="n"/>
      <c r="J118" s="13" t="n"/>
      <c r="K118" s="13" t="n"/>
      <c r="L118" s="13" t="n"/>
      <c r="M118" s="13" t="n"/>
      <c r="N118" s="25">
        <f>IF($A118="","",IF($M118="","",IFERROR(INDEX(tblLocalizaciones[Nombre de la localización],MATCH($M118,tblLocalizaciones[Código localización],0)),"Código no encontrado")))</f>
        <v/>
      </c>
      <c r="O118" s="25">
        <f>IF(OR($A118="",$M118=""),"",IFERROR(INDEX(tblLocalizaciones[Estado candidatura],MATCH($M118,tblLocalizaciones[Código localización],0)),""))</f>
        <v/>
      </c>
      <c r="P118" s="25">
        <f>IF(OR($A118="",$M118=""),"",IFERROR(INDEX(tblLocalizaciones[Estado permiso],MATCH($M118,tblLocalizaciones[Código localización],0)),""))</f>
        <v/>
      </c>
      <c r="Q118" s="43">
        <f>IF(OR($A118="",$M118=""),"",IFERROR(INDEX(tblLocalizaciones[Disponible desde],MATCH($M118,tblLocalizaciones[Código localización],0)),""))</f>
        <v/>
      </c>
      <c r="R118" s="43">
        <f>IF(OR($A118="",$M118=""),"",IFERROR(INDEX(tblLocalizaciones[Disponible hasta],MATCH($M118,tblLocalizaciones[Código localización],0)),""))</f>
        <v/>
      </c>
      <c r="S118" s="25">
        <f>IF($A118="","",IF($M118="","Sin asignar",IF($E118="","Falta fecha",IF(OR($Q118="",$R118=""),"Por confirmar",IF(AND($E118&gt;=$Q118,$E118&lt;=$R118),"Disponible","No disponible")))))</f>
        <v/>
      </c>
      <c r="T118" s="42">
        <f>IF(OR($A118="",$M118="",$F118=""),"",IFERROR(ROUND($F118*INDEX(tblLocalizaciones[Coste por jornada (€)],MATCH($M118,tblLocalizaciones[Código localización],0))+INDEX(tblLocalizaciones[Coste de permisos (€)],MATCH($M118,tblLocalizaciones[Código localización],0))+INDEX(tblLocalizaciones[Otros costes fijos (€)],MATCH($M118,tblLocalizaciones[Código localización],0)),2),""))</f>
        <v/>
      </c>
      <c r="U118" s="13" t="n"/>
      <c r="V118" s="13" t="n"/>
      <c r="W118" s="25">
        <f>IF($A118="","",IF(COUNTIF($A$5:$A$204,$A118)&gt;1,"REVISAR",IF($M118="","REVISAR",IF($N118="Código no encontrado","CONFLICTO",IF($S118="No disponible","CONFLICTO",IF($O118="Descartada","CONFLICTO",IF(OR($E118="",$F118="",$U118=""),"REVISAR",IF(OR($P118="Denegado",$P118="No consultado"),"REVISAR","CORRECTO")))))))</f>
        <v/>
      </c>
      <c r="X118" s="24" t="n"/>
    </row>
    <row r="119">
      <c r="A119" s="13" t="n"/>
      <c r="B119" s="13" t="n"/>
      <c r="C119" s="24" t="n"/>
      <c r="D119" s="13" t="n"/>
      <c r="E119" s="37" t="n"/>
      <c r="F119" s="13" t="n"/>
      <c r="G119" s="13" t="n"/>
      <c r="H119" s="13" t="n"/>
      <c r="I119" s="13" t="n"/>
      <c r="J119" s="13" t="n"/>
      <c r="K119" s="13" t="n"/>
      <c r="L119" s="13" t="n"/>
      <c r="M119" s="13" t="n"/>
      <c r="N119" s="25">
        <f>IF($A119="","",IF($M119="","",IFERROR(INDEX(tblLocalizaciones[Nombre de la localización],MATCH($M119,tblLocalizaciones[Código localización],0)),"Código no encontrado")))</f>
        <v/>
      </c>
      <c r="O119" s="25">
        <f>IF(OR($A119="",$M119=""),"",IFERROR(INDEX(tblLocalizaciones[Estado candidatura],MATCH($M119,tblLocalizaciones[Código localización],0)),""))</f>
        <v/>
      </c>
      <c r="P119" s="25">
        <f>IF(OR($A119="",$M119=""),"",IFERROR(INDEX(tblLocalizaciones[Estado permiso],MATCH($M119,tblLocalizaciones[Código localización],0)),""))</f>
        <v/>
      </c>
      <c r="Q119" s="43">
        <f>IF(OR($A119="",$M119=""),"",IFERROR(INDEX(tblLocalizaciones[Disponible desde],MATCH($M119,tblLocalizaciones[Código localización],0)),""))</f>
        <v/>
      </c>
      <c r="R119" s="43">
        <f>IF(OR($A119="",$M119=""),"",IFERROR(INDEX(tblLocalizaciones[Disponible hasta],MATCH($M119,tblLocalizaciones[Código localización],0)),""))</f>
        <v/>
      </c>
      <c r="S119" s="25">
        <f>IF($A119="","",IF($M119="","Sin asignar",IF($E119="","Falta fecha",IF(OR($Q119="",$R119=""),"Por confirmar",IF(AND($E119&gt;=$Q119,$E119&lt;=$R119),"Disponible","No disponible")))))</f>
        <v/>
      </c>
      <c r="T119" s="42">
        <f>IF(OR($A119="",$M119="",$F119=""),"",IFERROR(ROUND($F119*INDEX(tblLocalizaciones[Coste por jornada (€)],MATCH($M119,tblLocalizaciones[Código localización],0))+INDEX(tblLocalizaciones[Coste de permisos (€)],MATCH($M119,tblLocalizaciones[Código localización],0))+INDEX(tblLocalizaciones[Otros costes fijos (€)],MATCH($M119,tblLocalizaciones[Código localización],0)),2),""))</f>
        <v/>
      </c>
      <c r="U119" s="13" t="n"/>
      <c r="V119" s="13" t="n"/>
      <c r="W119" s="25">
        <f>IF($A119="","",IF(COUNTIF($A$5:$A$204,$A119)&gt;1,"REVISAR",IF($M119="","REVISAR",IF($N119="Código no encontrado","CONFLICTO",IF($S119="No disponible","CONFLICTO",IF($O119="Descartada","CONFLICTO",IF(OR($E119="",$F119="",$U119=""),"REVISAR",IF(OR($P119="Denegado",$P119="No consultado"),"REVISAR","CORRECTO")))))))</f>
        <v/>
      </c>
      <c r="X119" s="24" t="n"/>
    </row>
    <row r="120">
      <c r="A120" s="13" t="n"/>
      <c r="B120" s="13" t="n"/>
      <c r="C120" s="24" t="n"/>
      <c r="D120" s="13" t="n"/>
      <c r="E120" s="37" t="n"/>
      <c r="F120" s="13" t="n"/>
      <c r="G120" s="13" t="n"/>
      <c r="H120" s="13" t="n"/>
      <c r="I120" s="13" t="n"/>
      <c r="J120" s="13" t="n"/>
      <c r="K120" s="13" t="n"/>
      <c r="L120" s="13" t="n"/>
      <c r="M120" s="13" t="n"/>
      <c r="N120" s="25">
        <f>IF($A120="","",IF($M120="","",IFERROR(INDEX(tblLocalizaciones[Nombre de la localización],MATCH($M120,tblLocalizaciones[Código localización],0)),"Código no encontrado")))</f>
        <v/>
      </c>
      <c r="O120" s="25">
        <f>IF(OR($A120="",$M120=""),"",IFERROR(INDEX(tblLocalizaciones[Estado candidatura],MATCH($M120,tblLocalizaciones[Código localización],0)),""))</f>
        <v/>
      </c>
      <c r="P120" s="25">
        <f>IF(OR($A120="",$M120=""),"",IFERROR(INDEX(tblLocalizaciones[Estado permiso],MATCH($M120,tblLocalizaciones[Código localización],0)),""))</f>
        <v/>
      </c>
      <c r="Q120" s="43">
        <f>IF(OR($A120="",$M120=""),"",IFERROR(INDEX(tblLocalizaciones[Disponible desde],MATCH($M120,tblLocalizaciones[Código localización],0)),""))</f>
        <v/>
      </c>
      <c r="R120" s="43">
        <f>IF(OR($A120="",$M120=""),"",IFERROR(INDEX(tblLocalizaciones[Disponible hasta],MATCH($M120,tblLocalizaciones[Código localización],0)),""))</f>
        <v/>
      </c>
      <c r="S120" s="25">
        <f>IF($A120="","",IF($M120="","Sin asignar",IF($E120="","Falta fecha",IF(OR($Q120="",$R120=""),"Por confirmar",IF(AND($E120&gt;=$Q120,$E120&lt;=$R120),"Disponible","No disponible")))))</f>
        <v/>
      </c>
      <c r="T120" s="42">
        <f>IF(OR($A120="",$M120="",$F120=""),"",IFERROR(ROUND($F120*INDEX(tblLocalizaciones[Coste por jornada (€)],MATCH($M120,tblLocalizaciones[Código localización],0))+INDEX(tblLocalizaciones[Coste de permisos (€)],MATCH($M120,tblLocalizaciones[Código localización],0))+INDEX(tblLocalizaciones[Otros costes fijos (€)],MATCH($M120,tblLocalizaciones[Código localización],0)),2),""))</f>
        <v/>
      </c>
      <c r="U120" s="13" t="n"/>
      <c r="V120" s="13" t="n"/>
      <c r="W120" s="25">
        <f>IF($A120="","",IF(COUNTIF($A$5:$A$204,$A120)&gt;1,"REVISAR",IF($M120="","REVISAR",IF($N120="Código no encontrado","CONFLICTO",IF($S120="No disponible","CONFLICTO",IF($O120="Descartada","CONFLICTO",IF(OR($E120="",$F120="",$U120=""),"REVISAR",IF(OR($P120="Denegado",$P120="No consultado"),"REVISAR","CORRECTO")))))))</f>
        <v/>
      </c>
      <c r="X120" s="24" t="n"/>
    </row>
    <row r="121">
      <c r="A121" s="13" t="n"/>
      <c r="B121" s="13" t="n"/>
      <c r="C121" s="24" t="n"/>
      <c r="D121" s="13" t="n"/>
      <c r="E121" s="37" t="n"/>
      <c r="F121" s="13" t="n"/>
      <c r="G121" s="13" t="n"/>
      <c r="H121" s="13" t="n"/>
      <c r="I121" s="13" t="n"/>
      <c r="J121" s="13" t="n"/>
      <c r="K121" s="13" t="n"/>
      <c r="L121" s="13" t="n"/>
      <c r="M121" s="13" t="n"/>
      <c r="N121" s="25">
        <f>IF($A121="","",IF($M121="","",IFERROR(INDEX(tblLocalizaciones[Nombre de la localización],MATCH($M121,tblLocalizaciones[Código localización],0)),"Código no encontrado")))</f>
        <v/>
      </c>
      <c r="O121" s="25">
        <f>IF(OR($A121="",$M121=""),"",IFERROR(INDEX(tblLocalizaciones[Estado candidatura],MATCH($M121,tblLocalizaciones[Código localización],0)),""))</f>
        <v/>
      </c>
      <c r="P121" s="25">
        <f>IF(OR($A121="",$M121=""),"",IFERROR(INDEX(tblLocalizaciones[Estado permiso],MATCH($M121,tblLocalizaciones[Código localización],0)),""))</f>
        <v/>
      </c>
      <c r="Q121" s="43">
        <f>IF(OR($A121="",$M121=""),"",IFERROR(INDEX(tblLocalizaciones[Disponible desde],MATCH($M121,tblLocalizaciones[Código localización],0)),""))</f>
        <v/>
      </c>
      <c r="R121" s="43">
        <f>IF(OR($A121="",$M121=""),"",IFERROR(INDEX(tblLocalizaciones[Disponible hasta],MATCH($M121,tblLocalizaciones[Código localización],0)),""))</f>
        <v/>
      </c>
      <c r="S121" s="25">
        <f>IF($A121="","",IF($M121="","Sin asignar",IF($E121="","Falta fecha",IF(OR($Q121="",$R121=""),"Por confirmar",IF(AND($E121&gt;=$Q121,$E121&lt;=$R121),"Disponible","No disponible")))))</f>
        <v/>
      </c>
      <c r="T121" s="42">
        <f>IF(OR($A121="",$M121="",$F121=""),"",IFERROR(ROUND($F121*INDEX(tblLocalizaciones[Coste por jornada (€)],MATCH($M121,tblLocalizaciones[Código localización],0))+INDEX(tblLocalizaciones[Coste de permisos (€)],MATCH($M121,tblLocalizaciones[Código localización],0))+INDEX(tblLocalizaciones[Otros costes fijos (€)],MATCH($M121,tblLocalizaciones[Código localización],0)),2),""))</f>
        <v/>
      </c>
      <c r="U121" s="13" t="n"/>
      <c r="V121" s="13" t="n"/>
      <c r="W121" s="25">
        <f>IF($A121="","",IF(COUNTIF($A$5:$A$204,$A121)&gt;1,"REVISAR",IF($M121="","REVISAR",IF($N121="Código no encontrado","CONFLICTO",IF($S121="No disponible","CONFLICTO",IF($O121="Descartada","CONFLICTO",IF(OR($E121="",$F121="",$U121=""),"REVISAR",IF(OR($P121="Denegado",$P121="No consultado"),"REVISAR","CORRECTO")))))))</f>
        <v/>
      </c>
      <c r="X121" s="24" t="n"/>
    </row>
    <row r="122">
      <c r="A122" s="13" t="n"/>
      <c r="B122" s="13" t="n"/>
      <c r="C122" s="24" t="n"/>
      <c r="D122" s="13" t="n"/>
      <c r="E122" s="37" t="n"/>
      <c r="F122" s="13" t="n"/>
      <c r="G122" s="13" t="n"/>
      <c r="H122" s="13" t="n"/>
      <c r="I122" s="13" t="n"/>
      <c r="J122" s="13" t="n"/>
      <c r="K122" s="13" t="n"/>
      <c r="L122" s="13" t="n"/>
      <c r="M122" s="13" t="n"/>
      <c r="N122" s="25">
        <f>IF($A122="","",IF($M122="","",IFERROR(INDEX(tblLocalizaciones[Nombre de la localización],MATCH($M122,tblLocalizaciones[Código localización],0)),"Código no encontrado")))</f>
        <v/>
      </c>
      <c r="O122" s="25">
        <f>IF(OR($A122="",$M122=""),"",IFERROR(INDEX(tblLocalizaciones[Estado candidatura],MATCH($M122,tblLocalizaciones[Código localización],0)),""))</f>
        <v/>
      </c>
      <c r="P122" s="25">
        <f>IF(OR($A122="",$M122=""),"",IFERROR(INDEX(tblLocalizaciones[Estado permiso],MATCH($M122,tblLocalizaciones[Código localización],0)),""))</f>
        <v/>
      </c>
      <c r="Q122" s="43">
        <f>IF(OR($A122="",$M122=""),"",IFERROR(INDEX(tblLocalizaciones[Disponible desde],MATCH($M122,tblLocalizaciones[Código localización],0)),""))</f>
        <v/>
      </c>
      <c r="R122" s="43">
        <f>IF(OR($A122="",$M122=""),"",IFERROR(INDEX(tblLocalizaciones[Disponible hasta],MATCH($M122,tblLocalizaciones[Código localización],0)),""))</f>
        <v/>
      </c>
      <c r="S122" s="25">
        <f>IF($A122="","",IF($M122="","Sin asignar",IF($E122="","Falta fecha",IF(OR($Q122="",$R122=""),"Por confirmar",IF(AND($E122&gt;=$Q122,$E122&lt;=$R122),"Disponible","No disponible")))))</f>
        <v/>
      </c>
      <c r="T122" s="42">
        <f>IF(OR($A122="",$M122="",$F122=""),"",IFERROR(ROUND($F122*INDEX(tblLocalizaciones[Coste por jornada (€)],MATCH($M122,tblLocalizaciones[Código localización],0))+INDEX(tblLocalizaciones[Coste de permisos (€)],MATCH($M122,tblLocalizaciones[Código localización],0))+INDEX(tblLocalizaciones[Otros costes fijos (€)],MATCH($M122,tblLocalizaciones[Código localización],0)),2),""))</f>
        <v/>
      </c>
      <c r="U122" s="13" t="n"/>
      <c r="V122" s="13" t="n"/>
      <c r="W122" s="25">
        <f>IF($A122="","",IF(COUNTIF($A$5:$A$204,$A122)&gt;1,"REVISAR",IF($M122="","REVISAR",IF($N122="Código no encontrado","CONFLICTO",IF($S122="No disponible","CONFLICTO",IF($O122="Descartada","CONFLICTO",IF(OR($E122="",$F122="",$U122=""),"REVISAR",IF(OR($P122="Denegado",$P122="No consultado"),"REVISAR","CORRECTO")))))))</f>
        <v/>
      </c>
      <c r="X122" s="24" t="n"/>
    </row>
    <row r="123">
      <c r="A123" s="13" t="n"/>
      <c r="B123" s="13" t="n"/>
      <c r="C123" s="24" t="n"/>
      <c r="D123" s="13" t="n"/>
      <c r="E123" s="37" t="n"/>
      <c r="F123" s="13" t="n"/>
      <c r="G123" s="13" t="n"/>
      <c r="H123" s="13" t="n"/>
      <c r="I123" s="13" t="n"/>
      <c r="J123" s="13" t="n"/>
      <c r="K123" s="13" t="n"/>
      <c r="L123" s="13" t="n"/>
      <c r="M123" s="13" t="n"/>
      <c r="N123" s="25">
        <f>IF($A123="","",IF($M123="","",IFERROR(INDEX(tblLocalizaciones[Nombre de la localización],MATCH($M123,tblLocalizaciones[Código localización],0)),"Código no encontrado")))</f>
        <v/>
      </c>
      <c r="O123" s="25">
        <f>IF(OR($A123="",$M123=""),"",IFERROR(INDEX(tblLocalizaciones[Estado candidatura],MATCH($M123,tblLocalizaciones[Código localización],0)),""))</f>
        <v/>
      </c>
      <c r="P123" s="25">
        <f>IF(OR($A123="",$M123=""),"",IFERROR(INDEX(tblLocalizaciones[Estado permiso],MATCH($M123,tblLocalizaciones[Código localización],0)),""))</f>
        <v/>
      </c>
      <c r="Q123" s="43">
        <f>IF(OR($A123="",$M123=""),"",IFERROR(INDEX(tblLocalizaciones[Disponible desde],MATCH($M123,tblLocalizaciones[Código localización],0)),""))</f>
        <v/>
      </c>
      <c r="R123" s="43">
        <f>IF(OR($A123="",$M123=""),"",IFERROR(INDEX(tblLocalizaciones[Disponible hasta],MATCH($M123,tblLocalizaciones[Código localización],0)),""))</f>
        <v/>
      </c>
      <c r="S123" s="25">
        <f>IF($A123="","",IF($M123="","Sin asignar",IF($E123="","Falta fecha",IF(OR($Q123="",$R123=""),"Por confirmar",IF(AND($E123&gt;=$Q123,$E123&lt;=$R123),"Disponible","No disponible")))))</f>
        <v/>
      </c>
      <c r="T123" s="42">
        <f>IF(OR($A123="",$M123="",$F123=""),"",IFERROR(ROUND($F123*INDEX(tblLocalizaciones[Coste por jornada (€)],MATCH($M123,tblLocalizaciones[Código localización],0))+INDEX(tblLocalizaciones[Coste de permisos (€)],MATCH($M123,tblLocalizaciones[Código localización],0))+INDEX(tblLocalizaciones[Otros costes fijos (€)],MATCH($M123,tblLocalizaciones[Código localización],0)),2),""))</f>
        <v/>
      </c>
      <c r="U123" s="13" t="n"/>
      <c r="V123" s="13" t="n"/>
      <c r="W123" s="25">
        <f>IF($A123="","",IF(COUNTIF($A$5:$A$204,$A123)&gt;1,"REVISAR",IF($M123="","REVISAR",IF($N123="Código no encontrado","CONFLICTO",IF($S123="No disponible","CONFLICTO",IF($O123="Descartada","CONFLICTO",IF(OR($E123="",$F123="",$U123=""),"REVISAR",IF(OR($P123="Denegado",$P123="No consultado"),"REVISAR","CORRECTO")))))))</f>
        <v/>
      </c>
      <c r="X123" s="24" t="n"/>
    </row>
    <row r="124">
      <c r="A124" s="13" t="n"/>
      <c r="B124" s="13" t="n"/>
      <c r="C124" s="24" t="n"/>
      <c r="D124" s="13" t="n"/>
      <c r="E124" s="37" t="n"/>
      <c r="F124" s="13" t="n"/>
      <c r="G124" s="13" t="n"/>
      <c r="H124" s="13" t="n"/>
      <c r="I124" s="13" t="n"/>
      <c r="J124" s="13" t="n"/>
      <c r="K124" s="13" t="n"/>
      <c r="L124" s="13" t="n"/>
      <c r="M124" s="13" t="n"/>
      <c r="N124" s="25">
        <f>IF($A124="","",IF($M124="","",IFERROR(INDEX(tblLocalizaciones[Nombre de la localización],MATCH($M124,tblLocalizaciones[Código localización],0)),"Código no encontrado")))</f>
        <v/>
      </c>
      <c r="O124" s="25">
        <f>IF(OR($A124="",$M124=""),"",IFERROR(INDEX(tblLocalizaciones[Estado candidatura],MATCH($M124,tblLocalizaciones[Código localización],0)),""))</f>
        <v/>
      </c>
      <c r="P124" s="25">
        <f>IF(OR($A124="",$M124=""),"",IFERROR(INDEX(tblLocalizaciones[Estado permiso],MATCH($M124,tblLocalizaciones[Código localización],0)),""))</f>
        <v/>
      </c>
      <c r="Q124" s="43">
        <f>IF(OR($A124="",$M124=""),"",IFERROR(INDEX(tblLocalizaciones[Disponible desde],MATCH($M124,tblLocalizaciones[Código localización],0)),""))</f>
        <v/>
      </c>
      <c r="R124" s="43">
        <f>IF(OR($A124="",$M124=""),"",IFERROR(INDEX(tblLocalizaciones[Disponible hasta],MATCH($M124,tblLocalizaciones[Código localización],0)),""))</f>
        <v/>
      </c>
      <c r="S124" s="25">
        <f>IF($A124="","",IF($M124="","Sin asignar",IF($E124="","Falta fecha",IF(OR($Q124="",$R124=""),"Por confirmar",IF(AND($E124&gt;=$Q124,$E124&lt;=$R124),"Disponible","No disponible")))))</f>
        <v/>
      </c>
      <c r="T124" s="42">
        <f>IF(OR($A124="",$M124="",$F124=""),"",IFERROR(ROUND($F124*INDEX(tblLocalizaciones[Coste por jornada (€)],MATCH($M124,tblLocalizaciones[Código localización],0))+INDEX(tblLocalizaciones[Coste de permisos (€)],MATCH($M124,tblLocalizaciones[Código localización],0))+INDEX(tblLocalizaciones[Otros costes fijos (€)],MATCH($M124,tblLocalizaciones[Código localización],0)),2),""))</f>
        <v/>
      </c>
      <c r="U124" s="13" t="n"/>
      <c r="V124" s="13" t="n"/>
      <c r="W124" s="25">
        <f>IF($A124="","",IF(COUNTIF($A$5:$A$204,$A124)&gt;1,"REVISAR",IF($M124="","REVISAR",IF($N124="Código no encontrado","CONFLICTO",IF($S124="No disponible","CONFLICTO",IF($O124="Descartada","CONFLICTO",IF(OR($E124="",$F124="",$U124=""),"REVISAR",IF(OR($P124="Denegado",$P124="No consultado"),"REVISAR","CORRECTO")))))))</f>
        <v/>
      </c>
      <c r="X124" s="24" t="n"/>
    </row>
    <row r="125">
      <c r="A125" s="13" t="n"/>
      <c r="B125" s="13" t="n"/>
      <c r="C125" s="24" t="n"/>
      <c r="D125" s="13" t="n"/>
      <c r="E125" s="37" t="n"/>
      <c r="F125" s="13" t="n"/>
      <c r="G125" s="13" t="n"/>
      <c r="H125" s="13" t="n"/>
      <c r="I125" s="13" t="n"/>
      <c r="J125" s="13" t="n"/>
      <c r="K125" s="13" t="n"/>
      <c r="L125" s="13" t="n"/>
      <c r="M125" s="13" t="n"/>
      <c r="N125" s="25">
        <f>IF($A125="","",IF($M125="","",IFERROR(INDEX(tblLocalizaciones[Nombre de la localización],MATCH($M125,tblLocalizaciones[Código localización],0)),"Código no encontrado")))</f>
        <v/>
      </c>
      <c r="O125" s="25">
        <f>IF(OR($A125="",$M125=""),"",IFERROR(INDEX(tblLocalizaciones[Estado candidatura],MATCH($M125,tblLocalizaciones[Código localización],0)),""))</f>
        <v/>
      </c>
      <c r="P125" s="25">
        <f>IF(OR($A125="",$M125=""),"",IFERROR(INDEX(tblLocalizaciones[Estado permiso],MATCH($M125,tblLocalizaciones[Código localización],0)),""))</f>
        <v/>
      </c>
      <c r="Q125" s="43">
        <f>IF(OR($A125="",$M125=""),"",IFERROR(INDEX(tblLocalizaciones[Disponible desde],MATCH($M125,tblLocalizaciones[Código localización],0)),""))</f>
        <v/>
      </c>
      <c r="R125" s="43">
        <f>IF(OR($A125="",$M125=""),"",IFERROR(INDEX(tblLocalizaciones[Disponible hasta],MATCH($M125,tblLocalizaciones[Código localización],0)),""))</f>
        <v/>
      </c>
      <c r="S125" s="25">
        <f>IF($A125="","",IF($M125="","Sin asignar",IF($E125="","Falta fecha",IF(OR($Q125="",$R125=""),"Por confirmar",IF(AND($E125&gt;=$Q125,$E125&lt;=$R125),"Disponible","No disponible")))))</f>
        <v/>
      </c>
      <c r="T125" s="42">
        <f>IF(OR($A125="",$M125="",$F125=""),"",IFERROR(ROUND($F125*INDEX(tblLocalizaciones[Coste por jornada (€)],MATCH($M125,tblLocalizaciones[Código localización],0))+INDEX(tblLocalizaciones[Coste de permisos (€)],MATCH($M125,tblLocalizaciones[Código localización],0))+INDEX(tblLocalizaciones[Otros costes fijos (€)],MATCH($M125,tblLocalizaciones[Código localización],0)),2),""))</f>
        <v/>
      </c>
      <c r="U125" s="13" t="n"/>
      <c r="V125" s="13" t="n"/>
      <c r="W125" s="25">
        <f>IF($A125="","",IF(COUNTIF($A$5:$A$204,$A125)&gt;1,"REVISAR",IF($M125="","REVISAR",IF($N125="Código no encontrado","CONFLICTO",IF($S125="No disponible","CONFLICTO",IF($O125="Descartada","CONFLICTO",IF(OR($E125="",$F125="",$U125=""),"REVISAR",IF(OR($P125="Denegado",$P125="No consultado"),"REVISAR","CORRECTO")))))))</f>
        <v/>
      </c>
      <c r="X125" s="24" t="n"/>
    </row>
    <row r="126">
      <c r="A126" s="13" t="n"/>
      <c r="B126" s="13" t="n"/>
      <c r="C126" s="24" t="n"/>
      <c r="D126" s="13" t="n"/>
      <c r="E126" s="37" t="n"/>
      <c r="F126" s="13" t="n"/>
      <c r="G126" s="13" t="n"/>
      <c r="H126" s="13" t="n"/>
      <c r="I126" s="13" t="n"/>
      <c r="J126" s="13" t="n"/>
      <c r="K126" s="13" t="n"/>
      <c r="L126" s="13" t="n"/>
      <c r="M126" s="13" t="n"/>
      <c r="N126" s="25">
        <f>IF($A126="","",IF($M126="","",IFERROR(INDEX(tblLocalizaciones[Nombre de la localización],MATCH($M126,tblLocalizaciones[Código localización],0)),"Código no encontrado")))</f>
        <v/>
      </c>
      <c r="O126" s="25">
        <f>IF(OR($A126="",$M126=""),"",IFERROR(INDEX(tblLocalizaciones[Estado candidatura],MATCH($M126,tblLocalizaciones[Código localización],0)),""))</f>
        <v/>
      </c>
      <c r="P126" s="25">
        <f>IF(OR($A126="",$M126=""),"",IFERROR(INDEX(tblLocalizaciones[Estado permiso],MATCH($M126,tblLocalizaciones[Código localización],0)),""))</f>
        <v/>
      </c>
      <c r="Q126" s="43">
        <f>IF(OR($A126="",$M126=""),"",IFERROR(INDEX(tblLocalizaciones[Disponible desde],MATCH($M126,tblLocalizaciones[Código localización],0)),""))</f>
        <v/>
      </c>
      <c r="R126" s="43">
        <f>IF(OR($A126="",$M126=""),"",IFERROR(INDEX(tblLocalizaciones[Disponible hasta],MATCH($M126,tblLocalizaciones[Código localización],0)),""))</f>
        <v/>
      </c>
      <c r="S126" s="25">
        <f>IF($A126="","",IF($M126="","Sin asignar",IF($E126="","Falta fecha",IF(OR($Q126="",$R126=""),"Por confirmar",IF(AND($E126&gt;=$Q126,$E126&lt;=$R126),"Disponible","No disponible")))))</f>
        <v/>
      </c>
      <c r="T126" s="42">
        <f>IF(OR($A126="",$M126="",$F126=""),"",IFERROR(ROUND($F126*INDEX(tblLocalizaciones[Coste por jornada (€)],MATCH($M126,tblLocalizaciones[Código localización],0))+INDEX(tblLocalizaciones[Coste de permisos (€)],MATCH($M126,tblLocalizaciones[Código localización],0))+INDEX(tblLocalizaciones[Otros costes fijos (€)],MATCH($M126,tblLocalizaciones[Código localización],0)),2),""))</f>
        <v/>
      </c>
      <c r="U126" s="13" t="n"/>
      <c r="V126" s="13" t="n"/>
      <c r="W126" s="25">
        <f>IF($A126="","",IF(COUNTIF($A$5:$A$204,$A126)&gt;1,"REVISAR",IF($M126="","REVISAR",IF($N126="Código no encontrado","CONFLICTO",IF($S126="No disponible","CONFLICTO",IF($O126="Descartada","CONFLICTO",IF(OR($E126="",$F126="",$U126=""),"REVISAR",IF(OR($P126="Denegado",$P126="No consultado"),"REVISAR","CORRECTO")))))))</f>
        <v/>
      </c>
      <c r="X126" s="24" t="n"/>
    </row>
    <row r="127">
      <c r="A127" s="13" t="n"/>
      <c r="B127" s="13" t="n"/>
      <c r="C127" s="24" t="n"/>
      <c r="D127" s="13" t="n"/>
      <c r="E127" s="37" t="n"/>
      <c r="F127" s="13" t="n"/>
      <c r="G127" s="13" t="n"/>
      <c r="H127" s="13" t="n"/>
      <c r="I127" s="13" t="n"/>
      <c r="J127" s="13" t="n"/>
      <c r="K127" s="13" t="n"/>
      <c r="L127" s="13" t="n"/>
      <c r="M127" s="13" t="n"/>
      <c r="N127" s="25">
        <f>IF($A127="","",IF($M127="","",IFERROR(INDEX(tblLocalizaciones[Nombre de la localización],MATCH($M127,tblLocalizaciones[Código localización],0)),"Código no encontrado")))</f>
        <v/>
      </c>
      <c r="O127" s="25">
        <f>IF(OR($A127="",$M127=""),"",IFERROR(INDEX(tblLocalizaciones[Estado candidatura],MATCH($M127,tblLocalizaciones[Código localización],0)),""))</f>
        <v/>
      </c>
      <c r="P127" s="25">
        <f>IF(OR($A127="",$M127=""),"",IFERROR(INDEX(tblLocalizaciones[Estado permiso],MATCH($M127,tblLocalizaciones[Código localización],0)),""))</f>
        <v/>
      </c>
      <c r="Q127" s="43">
        <f>IF(OR($A127="",$M127=""),"",IFERROR(INDEX(tblLocalizaciones[Disponible desde],MATCH($M127,tblLocalizaciones[Código localización],0)),""))</f>
        <v/>
      </c>
      <c r="R127" s="43">
        <f>IF(OR($A127="",$M127=""),"",IFERROR(INDEX(tblLocalizaciones[Disponible hasta],MATCH($M127,tblLocalizaciones[Código localización],0)),""))</f>
        <v/>
      </c>
      <c r="S127" s="25">
        <f>IF($A127="","",IF($M127="","Sin asignar",IF($E127="","Falta fecha",IF(OR($Q127="",$R127=""),"Por confirmar",IF(AND($E127&gt;=$Q127,$E127&lt;=$R127),"Disponible","No disponible")))))</f>
        <v/>
      </c>
      <c r="T127" s="42">
        <f>IF(OR($A127="",$M127="",$F127=""),"",IFERROR(ROUND($F127*INDEX(tblLocalizaciones[Coste por jornada (€)],MATCH($M127,tblLocalizaciones[Código localización],0))+INDEX(tblLocalizaciones[Coste de permisos (€)],MATCH($M127,tblLocalizaciones[Código localización],0))+INDEX(tblLocalizaciones[Otros costes fijos (€)],MATCH($M127,tblLocalizaciones[Código localización],0)),2),""))</f>
        <v/>
      </c>
      <c r="U127" s="13" t="n"/>
      <c r="V127" s="13" t="n"/>
      <c r="W127" s="25">
        <f>IF($A127="","",IF(COUNTIF($A$5:$A$204,$A127)&gt;1,"REVISAR",IF($M127="","REVISAR",IF($N127="Código no encontrado","CONFLICTO",IF($S127="No disponible","CONFLICTO",IF($O127="Descartada","CONFLICTO",IF(OR($E127="",$F127="",$U127=""),"REVISAR",IF(OR($P127="Denegado",$P127="No consultado"),"REVISAR","CORRECTO")))))))</f>
        <v/>
      </c>
      <c r="X127" s="24" t="n"/>
    </row>
    <row r="128">
      <c r="A128" s="13" t="n"/>
      <c r="B128" s="13" t="n"/>
      <c r="C128" s="24" t="n"/>
      <c r="D128" s="13" t="n"/>
      <c r="E128" s="37" t="n"/>
      <c r="F128" s="13" t="n"/>
      <c r="G128" s="13" t="n"/>
      <c r="H128" s="13" t="n"/>
      <c r="I128" s="13" t="n"/>
      <c r="J128" s="13" t="n"/>
      <c r="K128" s="13" t="n"/>
      <c r="L128" s="13" t="n"/>
      <c r="M128" s="13" t="n"/>
      <c r="N128" s="25">
        <f>IF($A128="","",IF($M128="","",IFERROR(INDEX(tblLocalizaciones[Nombre de la localización],MATCH($M128,tblLocalizaciones[Código localización],0)),"Código no encontrado")))</f>
        <v/>
      </c>
      <c r="O128" s="25">
        <f>IF(OR($A128="",$M128=""),"",IFERROR(INDEX(tblLocalizaciones[Estado candidatura],MATCH($M128,tblLocalizaciones[Código localización],0)),""))</f>
        <v/>
      </c>
      <c r="P128" s="25">
        <f>IF(OR($A128="",$M128=""),"",IFERROR(INDEX(tblLocalizaciones[Estado permiso],MATCH($M128,tblLocalizaciones[Código localización],0)),""))</f>
        <v/>
      </c>
      <c r="Q128" s="43">
        <f>IF(OR($A128="",$M128=""),"",IFERROR(INDEX(tblLocalizaciones[Disponible desde],MATCH($M128,tblLocalizaciones[Código localización],0)),""))</f>
        <v/>
      </c>
      <c r="R128" s="43">
        <f>IF(OR($A128="",$M128=""),"",IFERROR(INDEX(tblLocalizaciones[Disponible hasta],MATCH($M128,tblLocalizaciones[Código localización],0)),""))</f>
        <v/>
      </c>
      <c r="S128" s="25">
        <f>IF($A128="","",IF($M128="","Sin asignar",IF($E128="","Falta fecha",IF(OR($Q128="",$R128=""),"Por confirmar",IF(AND($E128&gt;=$Q128,$E128&lt;=$R128),"Disponible","No disponible")))))</f>
        <v/>
      </c>
      <c r="T128" s="42">
        <f>IF(OR($A128="",$M128="",$F128=""),"",IFERROR(ROUND($F128*INDEX(tblLocalizaciones[Coste por jornada (€)],MATCH($M128,tblLocalizaciones[Código localización],0))+INDEX(tblLocalizaciones[Coste de permisos (€)],MATCH($M128,tblLocalizaciones[Código localización],0))+INDEX(tblLocalizaciones[Otros costes fijos (€)],MATCH($M128,tblLocalizaciones[Código localización],0)),2),""))</f>
        <v/>
      </c>
      <c r="U128" s="13" t="n"/>
      <c r="V128" s="13" t="n"/>
      <c r="W128" s="25">
        <f>IF($A128="","",IF(COUNTIF($A$5:$A$204,$A128)&gt;1,"REVISAR",IF($M128="","REVISAR",IF($N128="Código no encontrado","CONFLICTO",IF($S128="No disponible","CONFLICTO",IF($O128="Descartada","CONFLICTO",IF(OR($E128="",$F128="",$U128=""),"REVISAR",IF(OR($P128="Denegado",$P128="No consultado"),"REVISAR","CORRECTO")))))))</f>
        <v/>
      </c>
      <c r="X128" s="24" t="n"/>
    </row>
    <row r="129">
      <c r="A129" s="13" t="n"/>
      <c r="B129" s="13" t="n"/>
      <c r="C129" s="24" t="n"/>
      <c r="D129" s="13" t="n"/>
      <c r="E129" s="37" t="n"/>
      <c r="F129" s="13" t="n"/>
      <c r="G129" s="13" t="n"/>
      <c r="H129" s="13" t="n"/>
      <c r="I129" s="13" t="n"/>
      <c r="J129" s="13" t="n"/>
      <c r="K129" s="13" t="n"/>
      <c r="L129" s="13" t="n"/>
      <c r="M129" s="13" t="n"/>
      <c r="N129" s="25">
        <f>IF($A129="","",IF($M129="","",IFERROR(INDEX(tblLocalizaciones[Nombre de la localización],MATCH($M129,tblLocalizaciones[Código localización],0)),"Código no encontrado")))</f>
        <v/>
      </c>
      <c r="O129" s="25">
        <f>IF(OR($A129="",$M129=""),"",IFERROR(INDEX(tblLocalizaciones[Estado candidatura],MATCH($M129,tblLocalizaciones[Código localización],0)),""))</f>
        <v/>
      </c>
      <c r="P129" s="25">
        <f>IF(OR($A129="",$M129=""),"",IFERROR(INDEX(tblLocalizaciones[Estado permiso],MATCH($M129,tblLocalizaciones[Código localización],0)),""))</f>
        <v/>
      </c>
      <c r="Q129" s="43">
        <f>IF(OR($A129="",$M129=""),"",IFERROR(INDEX(tblLocalizaciones[Disponible desde],MATCH($M129,tblLocalizaciones[Código localización],0)),""))</f>
        <v/>
      </c>
      <c r="R129" s="43">
        <f>IF(OR($A129="",$M129=""),"",IFERROR(INDEX(tblLocalizaciones[Disponible hasta],MATCH($M129,tblLocalizaciones[Código localización],0)),""))</f>
        <v/>
      </c>
      <c r="S129" s="25">
        <f>IF($A129="","",IF($M129="","Sin asignar",IF($E129="","Falta fecha",IF(OR($Q129="",$R129=""),"Por confirmar",IF(AND($E129&gt;=$Q129,$E129&lt;=$R129),"Disponible","No disponible")))))</f>
        <v/>
      </c>
      <c r="T129" s="42">
        <f>IF(OR($A129="",$M129="",$F129=""),"",IFERROR(ROUND($F129*INDEX(tblLocalizaciones[Coste por jornada (€)],MATCH($M129,tblLocalizaciones[Código localización],0))+INDEX(tblLocalizaciones[Coste de permisos (€)],MATCH($M129,tblLocalizaciones[Código localización],0))+INDEX(tblLocalizaciones[Otros costes fijos (€)],MATCH($M129,tblLocalizaciones[Código localización],0)),2),""))</f>
        <v/>
      </c>
      <c r="U129" s="13" t="n"/>
      <c r="V129" s="13" t="n"/>
      <c r="W129" s="25">
        <f>IF($A129="","",IF(COUNTIF($A$5:$A$204,$A129)&gt;1,"REVISAR",IF($M129="","REVISAR",IF($N129="Código no encontrado","CONFLICTO",IF($S129="No disponible","CONFLICTO",IF($O129="Descartada","CONFLICTO",IF(OR($E129="",$F129="",$U129=""),"REVISAR",IF(OR($P129="Denegado",$P129="No consultado"),"REVISAR","CORRECTO")))))))</f>
        <v/>
      </c>
      <c r="X129" s="24" t="n"/>
    </row>
    <row r="130">
      <c r="A130" s="13" t="n"/>
      <c r="B130" s="13" t="n"/>
      <c r="C130" s="24" t="n"/>
      <c r="D130" s="13" t="n"/>
      <c r="E130" s="37" t="n"/>
      <c r="F130" s="13" t="n"/>
      <c r="G130" s="13" t="n"/>
      <c r="H130" s="13" t="n"/>
      <c r="I130" s="13" t="n"/>
      <c r="J130" s="13" t="n"/>
      <c r="K130" s="13" t="n"/>
      <c r="L130" s="13" t="n"/>
      <c r="M130" s="13" t="n"/>
      <c r="N130" s="25">
        <f>IF($A130="","",IF($M130="","",IFERROR(INDEX(tblLocalizaciones[Nombre de la localización],MATCH($M130,tblLocalizaciones[Código localización],0)),"Código no encontrado")))</f>
        <v/>
      </c>
      <c r="O130" s="25">
        <f>IF(OR($A130="",$M130=""),"",IFERROR(INDEX(tblLocalizaciones[Estado candidatura],MATCH($M130,tblLocalizaciones[Código localización],0)),""))</f>
        <v/>
      </c>
      <c r="P130" s="25">
        <f>IF(OR($A130="",$M130=""),"",IFERROR(INDEX(tblLocalizaciones[Estado permiso],MATCH($M130,tblLocalizaciones[Código localización],0)),""))</f>
        <v/>
      </c>
      <c r="Q130" s="43">
        <f>IF(OR($A130="",$M130=""),"",IFERROR(INDEX(tblLocalizaciones[Disponible desde],MATCH($M130,tblLocalizaciones[Código localización],0)),""))</f>
        <v/>
      </c>
      <c r="R130" s="43">
        <f>IF(OR($A130="",$M130=""),"",IFERROR(INDEX(tblLocalizaciones[Disponible hasta],MATCH($M130,tblLocalizaciones[Código localización],0)),""))</f>
        <v/>
      </c>
      <c r="S130" s="25">
        <f>IF($A130="","",IF($M130="","Sin asignar",IF($E130="","Falta fecha",IF(OR($Q130="",$R130=""),"Por confirmar",IF(AND($E130&gt;=$Q130,$E130&lt;=$R130),"Disponible","No disponible")))))</f>
        <v/>
      </c>
      <c r="T130" s="42">
        <f>IF(OR($A130="",$M130="",$F130=""),"",IFERROR(ROUND($F130*INDEX(tblLocalizaciones[Coste por jornada (€)],MATCH($M130,tblLocalizaciones[Código localización],0))+INDEX(tblLocalizaciones[Coste de permisos (€)],MATCH($M130,tblLocalizaciones[Código localización],0))+INDEX(tblLocalizaciones[Otros costes fijos (€)],MATCH($M130,tblLocalizaciones[Código localización],0)),2),""))</f>
        <v/>
      </c>
      <c r="U130" s="13" t="n"/>
      <c r="V130" s="13" t="n"/>
      <c r="W130" s="25">
        <f>IF($A130="","",IF(COUNTIF($A$5:$A$204,$A130)&gt;1,"REVISAR",IF($M130="","REVISAR",IF($N130="Código no encontrado","CONFLICTO",IF($S130="No disponible","CONFLICTO",IF($O130="Descartada","CONFLICTO",IF(OR($E130="",$F130="",$U130=""),"REVISAR",IF(OR($P130="Denegado",$P130="No consultado"),"REVISAR","CORRECTO")))))))</f>
        <v/>
      </c>
      <c r="X130" s="24" t="n"/>
    </row>
    <row r="131">
      <c r="A131" s="13" t="n"/>
      <c r="B131" s="13" t="n"/>
      <c r="C131" s="24" t="n"/>
      <c r="D131" s="13" t="n"/>
      <c r="E131" s="37" t="n"/>
      <c r="F131" s="13" t="n"/>
      <c r="G131" s="13" t="n"/>
      <c r="H131" s="13" t="n"/>
      <c r="I131" s="13" t="n"/>
      <c r="J131" s="13" t="n"/>
      <c r="K131" s="13" t="n"/>
      <c r="L131" s="13" t="n"/>
      <c r="M131" s="13" t="n"/>
      <c r="N131" s="25">
        <f>IF($A131="","",IF($M131="","",IFERROR(INDEX(tblLocalizaciones[Nombre de la localización],MATCH($M131,tblLocalizaciones[Código localización],0)),"Código no encontrado")))</f>
        <v/>
      </c>
      <c r="O131" s="25">
        <f>IF(OR($A131="",$M131=""),"",IFERROR(INDEX(tblLocalizaciones[Estado candidatura],MATCH($M131,tblLocalizaciones[Código localización],0)),""))</f>
        <v/>
      </c>
      <c r="P131" s="25">
        <f>IF(OR($A131="",$M131=""),"",IFERROR(INDEX(tblLocalizaciones[Estado permiso],MATCH($M131,tblLocalizaciones[Código localización],0)),""))</f>
        <v/>
      </c>
      <c r="Q131" s="43">
        <f>IF(OR($A131="",$M131=""),"",IFERROR(INDEX(tblLocalizaciones[Disponible desde],MATCH($M131,tblLocalizaciones[Código localización],0)),""))</f>
        <v/>
      </c>
      <c r="R131" s="43">
        <f>IF(OR($A131="",$M131=""),"",IFERROR(INDEX(tblLocalizaciones[Disponible hasta],MATCH($M131,tblLocalizaciones[Código localización],0)),""))</f>
        <v/>
      </c>
      <c r="S131" s="25">
        <f>IF($A131="","",IF($M131="","Sin asignar",IF($E131="","Falta fecha",IF(OR($Q131="",$R131=""),"Por confirmar",IF(AND($E131&gt;=$Q131,$E131&lt;=$R131),"Disponible","No disponible")))))</f>
        <v/>
      </c>
      <c r="T131" s="42">
        <f>IF(OR($A131="",$M131="",$F131=""),"",IFERROR(ROUND($F131*INDEX(tblLocalizaciones[Coste por jornada (€)],MATCH($M131,tblLocalizaciones[Código localización],0))+INDEX(tblLocalizaciones[Coste de permisos (€)],MATCH($M131,tblLocalizaciones[Código localización],0))+INDEX(tblLocalizaciones[Otros costes fijos (€)],MATCH($M131,tblLocalizaciones[Código localización],0)),2),""))</f>
        <v/>
      </c>
      <c r="U131" s="13" t="n"/>
      <c r="V131" s="13" t="n"/>
      <c r="W131" s="25">
        <f>IF($A131="","",IF(COUNTIF($A$5:$A$204,$A131)&gt;1,"REVISAR",IF($M131="","REVISAR",IF($N131="Código no encontrado","CONFLICTO",IF($S131="No disponible","CONFLICTO",IF($O131="Descartada","CONFLICTO",IF(OR($E131="",$F131="",$U131=""),"REVISAR",IF(OR($P131="Denegado",$P131="No consultado"),"REVISAR","CORRECTO")))))))</f>
        <v/>
      </c>
      <c r="X131" s="24" t="n"/>
    </row>
    <row r="132">
      <c r="A132" s="13" t="n"/>
      <c r="B132" s="13" t="n"/>
      <c r="C132" s="24" t="n"/>
      <c r="D132" s="13" t="n"/>
      <c r="E132" s="37" t="n"/>
      <c r="F132" s="13" t="n"/>
      <c r="G132" s="13" t="n"/>
      <c r="H132" s="13" t="n"/>
      <c r="I132" s="13" t="n"/>
      <c r="J132" s="13" t="n"/>
      <c r="K132" s="13" t="n"/>
      <c r="L132" s="13" t="n"/>
      <c r="M132" s="13" t="n"/>
      <c r="N132" s="25">
        <f>IF($A132="","",IF($M132="","",IFERROR(INDEX(tblLocalizaciones[Nombre de la localización],MATCH($M132,tblLocalizaciones[Código localización],0)),"Código no encontrado")))</f>
        <v/>
      </c>
      <c r="O132" s="25">
        <f>IF(OR($A132="",$M132=""),"",IFERROR(INDEX(tblLocalizaciones[Estado candidatura],MATCH($M132,tblLocalizaciones[Código localización],0)),""))</f>
        <v/>
      </c>
      <c r="P132" s="25">
        <f>IF(OR($A132="",$M132=""),"",IFERROR(INDEX(tblLocalizaciones[Estado permiso],MATCH($M132,tblLocalizaciones[Código localización],0)),""))</f>
        <v/>
      </c>
      <c r="Q132" s="43">
        <f>IF(OR($A132="",$M132=""),"",IFERROR(INDEX(tblLocalizaciones[Disponible desde],MATCH($M132,tblLocalizaciones[Código localización],0)),""))</f>
        <v/>
      </c>
      <c r="R132" s="43">
        <f>IF(OR($A132="",$M132=""),"",IFERROR(INDEX(tblLocalizaciones[Disponible hasta],MATCH($M132,tblLocalizaciones[Código localización],0)),""))</f>
        <v/>
      </c>
      <c r="S132" s="25">
        <f>IF($A132="","",IF($M132="","Sin asignar",IF($E132="","Falta fecha",IF(OR($Q132="",$R132=""),"Por confirmar",IF(AND($E132&gt;=$Q132,$E132&lt;=$R132),"Disponible","No disponible")))))</f>
        <v/>
      </c>
      <c r="T132" s="42">
        <f>IF(OR($A132="",$M132="",$F132=""),"",IFERROR(ROUND($F132*INDEX(tblLocalizaciones[Coste por jornada (€)],MATCH($M132,tblLocalizaciones[Código localización],0))+INDEX(tblLocalizaciones[Coste de permisos (€)],MATCH($M132,tblLocalizaciones[Código localización],0))+INDEX(tblLocalizaciones[Otros costes fijos (€)],MATCH($M132,tblLocalizaciones[Código localización],0)),2),""))</f>
        <v/>
      </c>
      <c r="U132" s="13" t="n"/>
      <c r="V132" s="13" t="n"/>
      <c r="W132" s="25">
        <f>IF($A132="","",IF(COUNTIF($A$5:$A$204,$A132)&gt;1,"REVISAR",IF($M132="","REVISAR",IF($N132="Código no encontrado","CONFLICTO",IF($S132="No disponible","CONFLICTO",IF($O132="Descartada","CONFLICTO",IF(OR($E132="",$F132="",$U132=""),"REVISAR",IF(OR($P132="Denegado",$P132="No consultado"),"REVISAR","CORRECTO")))))))</f>
        <v/>
      </c>
      <c r="X132" s="24" t="n"/>
    </row>
    <row r="133">
      <c r="A133" s="13" t="n"/>
      <c r="B133" s="13" t="n"/>
      <c r="C133" s="24" t="n"/>
      <c r="D133" s="13" t="n"/>
      <c r="E133" s="37" t="n"/>
      <c r="F133" s="13" t="n"/>
      <c r="G133" s="13" t="n"/>
      <c r="H133" s="13" t="n"/>
      <c r="I133" s="13" t="n"/>
      <c r="J133" s="13" t="n"/>
      <c r="K133" s="13" t="n"/>
      <c r="L133" s="13" t="n"/>
      <c r="M133" s="13" t="n"/>
      <c r="N133" s="25">
        <f>IF($A133="","",IF($M133="","",IFERROR(INDEX(tblLocalizaciones[Nombre de la localización],MATCH($M133,tblLocalizaciones[Código localización],0)),"Código no encontrado")))</f>
        <v/>
      </c>
      <c r="O133" s="25">
        <f>IF(OR($A133="",$M133=""),"",IFERROR(INDEX(tblLocalizaciones[Estado candidatura],MATCH($M133,tblLocalizaciones[Código localización],0)),""))</f>
        <v/>
      </c>
      <c r="P133" s="25">
        <f>IF(OR($A133="",$M133=""),"",IFERROR(INDEX(tblLocalizaciones[Estado permiso],MATCH($M133,tblLocalizaciones[Código localización],0)),""))</f>
        <v/>
      </c>
      <c r="Q133" s="43">
        <f>IF(OR($A133="",$M133=""),"",IFERROR(INDEX(tblLocalizaciones[Disponible desde],MATCH($M133,tblLocalizaciones[Código localización],0)),""))</f>
        <v/>
      </c>
      <c r="R133" s="43">
        <f>IF(OR($A133="",$M133=""),"",IFERROR(INDEX(tblLocalizaciones[Disponible hasta],MATCH($M133,tblLocalizaciones[Código localización],0)),""))</f>
        <v/>
      </c>
      <c r="S133" s="25">
        <f>IF($A133="","",IF($M133="","Sin asignar",IF($E133="","Falta fecha",IF(OR($Q133="",$R133=""),"Por confirmar",IF(AND($E133&gt;=$Q133,$E133&lt;=$R133),"Disponible","No disponible")))))</f>
        <v/>
      </c>
      <c r="T133" s="42">
        <f>IF(OR($A133="",$M133="",$F133=""),"",IFERROR(ROUND($F133*INDEX(tblLocalizaciones[Coste por jornada (€)],MATCH($M133,tblLocalizaciones[Código localización],0))+INDEX(tblLocalizaciones[Coste de permisos (€)],MATCH($M133,tblLocalizaciones[Código localización],0))+INDEX(tblLocalizaciones[Otros costes fijos (€)],MATCH($M133,tblLocalizaciones[Código localización],0)),2),""))</f>
        <v/>
      </c>
      <c r="U133" s="13" t="n"/>
      <c r="V133" s="13" t="n"/>
      <c r="W133" s="25">
        <f>IF($A133="","",IF(COUNTIF($A$5:$A$204,$A133)&gt;1,"REVISAR",IF($M133="","REVISAR",IF($N133="Código no encontrado","CONFLICTO",IF($S133="No disponible","CONFLICTO",IF($O133="Descartada","CONFLICTO",IF(OR($E133="",$F133="",$U133=""),"REVISAR",IF(OR($P133="Denegado",$P133="No consultado"),"REVISAR","CORRECTO")))))))</f>
        <v/>
      </c>
      <c r="X133" s="24" t="n"/>
    </row>
    <row r="134">
      <c r="A134" s="13" t="n"/>
      <c r="B134" s="13" t="n"/>
      <c r="C134" s="24" t="n"/>
      <c r="D134" s="13" t="n"/>
      <c r="E134" s="37" t="n"/>
      <c r="F134" s="13" t="n"/>
      <c r="G134" s="13" t="n"/>
      <c r="H134" s="13" t="n"/>
      <c r="I134" s="13" t="n"/>
      <c r="J134" s="13" t="n"/>
      <c r="K134" s="13" t="n"/>
      <c r="L134" s="13" t="n"/>
      <c r="M134" s="13" t="n"/>
      <c r="N134" s="25">
        <f>IF($A134="","",IF($M134="","",IFERROR(INDEX(tblLocalizaciones[Nombre de la localización],MATCH($M134,tblLocalizaciones[Código localización],0)),"Código no encontrado")))</f>
        <v/>
      </c>
      <c r="O134" s="25">
        <f>IF(OR($A134="",$M134=""),"",IFERROR(INDEX(tblLocalizaciones[Estado candidatura],MATCH($M134,tblLocalizaciones[Código localización],0)),""))</f>
        <v/>
      </c>
      <c r="P134" s="25">
        <f>IF(OR($A134="",$M134=""),"",IFERROR(INDEX(tblLocalizaciones[Estado permiso],MATCH($M134,tblLocalizaciones[Código localización],0)),""))</f>
        <v/>
      </c>
      <c r="Q134" s="43">
        <f>IF(OR($A134="",$M134=""),"",IFERROR(INDEX(tblLocalizaciones[Disponible desde],MATCH($M134,tblLocalizaciones[Código localización],0)),""))</f>
        <v/>
      </c>
      <c r="R134" s="43">
        <f>IF(OR($A134="",$M134=""),"",IFERROR(INDEX(tblLocalizaciones[Disponible hasta],MATCH($M134,tblLocalizaciones[Código localización],0)),""))</f>
        <v/>
      </c>
      <c r="S134" s="25">
        <f>IF($A134="","",IF($M134="","Sin asignar",IF($E134="","Falta fecha",IF(OR($Q134="",$R134=""),"Por confirmar",IF(AND($E134&gt;=$Q134,$E134&lt;=$R134),"Disponible","No disponible")))))</f>
        <v/>
      </c>
      <c r="T134" s="42">
        <f>IF(OR($A134="",$M134="",$F134=""),"",IFERROR(ROUND($F134*INDEX(tblLocalizaciones[Coste por jornada (€)],MATCH($M134,tblLocalizaciones[Código localización],0))+INDEX(tblLocalizaciones[Coste de permisos (€)],MATCH($M134,tblLocalizaciones[Código localización],0))+INDEX(tblLocalizaciones[Otros costes fijos (€)],MATCH($M134,tblLocalizaciones[Código localización],0)),2),""))</f>
        <v/>
      </c>
      <c r="U134" s="13" t="n"/>
      <c r="V134" s="13" t="n"/>
      <c r="W134" s="25">
        <f>IF($A134="","",IF(COUNTIF($A$5:$A$204,$A134)&gt;1,"REVISAR",IF($M134="","REVISAR",IF($N134="Código no encontrado","CONFLICTO",IF($S134="No disponible","CONFLICTO",IF($O134="Descartada","CONFLICTO",IF(OR($E134="",$F134="",$U134=""),"REVISAR",IF(OR($P134="Denegado",$P134="No consultado"),"REVISAR","CORRECTO")))))))</f>
        <v/>
      </c>
      <c r="X134" s="24" t="n"/>
    </row>
    <row r="135">
      <c r="A135" s="13" t="n"/>
      <c r="B135" s="13" t="n"/>
      <c r="C135" s="24" t="n"/>
      <c r="D135" s="13" t="n"/>
      <c r="E135" s="37" t="n"/>
      <c r="F135" s="13" t="n"/>
      <c r="G135" s="13" t="n"/>
      <c r="H135" s="13" t="n"/>
      <c r="I135" s="13" t="n"/>
      <c r="J135" s="13" t="n"/>
      <c r="K135" s="13" t="n"/>
      <c r="L135" s="13" t="n"/>
      <c r="M135" s="13" t="n"/>
      <c r="N135" s="25">
        <f>IF($A135="","",IF($M135="","",IFERROR(INDEX(tblLocalizaciones[Nombre de la localización],MATCH($M135,tblLocalizaciones[Código localización],0)),"Código no encontrado")))</f>
        <v/>
      </c>
      <c r="O135" s="25">
        <f>IF(OR($A135="",$M135=""),"",IFERROR(INDEX(tblLocalizaciones[Estado candidatura],MATCH($M135,tblLocalizaciones[Código localización],0)),""))</f>
        <v/>
      </c>
      <c r="P135" s="25">
        <f>IF(OR($A135="",$M135=""),"",IFERROR(INDEX(tblLocalizaciones[Estado permiso],MATCH($M135,tblLocalizaciones[Código localización],0)),""))</f>
        <v/>
      </c>
      <c r="Q135" s="43">
        <f>IF(OR($A135="",$M135=""),"",IFERROR(INDEX(tblLocalizaciones[Disponible desde],MATCH($M135,tblLocalizaciones[Código localización],0)),""))</f>
        <v/>
      </c>
      <c r="R135" s="43">
        <f>IF(OR($A135="",$M135=""),"",IFERROR(INDEX(tblLocalizaciones[Disponible hasta],MATCH($M135,tblLocalizaciones[Código localización],0)),""))</f>
        <v/>
      </c>
      <c r="S135" s="25">
        <f>IF($A135="","",IF($M135="","Sin asignar",IF($E135="","Falta fecha",IF(OR($Q135="",$R135=""),"Por confirmar",IF(AND($E135&gt;=$Q135,$E135&lt;=$R135),"Disponible","No disponible")))))</f>
        <v/>
      </c>
      <c r="T135" s="42">
        <f>IF(OR($A135="",$M135="",$F135=""),"",IFERROR(ROUND($F135*INDEX(tblLocalizaciones[Coste por jornada (€)],MATCH($M135,tblLocalizaciones[Código localización],0))+INDEX(tblLocalizaciones[Coste de permisos (€)],MATCH($M135,tblLocalizaciones[Código localización],0))+INDEX(tblLocalizaciones[Otros costes fijos (€)],MATCH($M135,tblLocalizaciones[Código localización],0)),2),""))</f>
        <v/>
      </c>
      <c r="U135" s="13" t="n"/>
      <c r="V135" s="13" t="n"/>
      <c r="W135" s="25">
        <f>IF($A135="","",IF(COUNTIF($A$5:$A$204,$A135)&gt;1,"REVISAR",IF($M135="","REVISAR",IF($N135="Código no encontrado","CONFLICTO",IF($S135="No disponible","CONFLICTO",IF($O135="Descartada","CONFLICTO",IF(OR($E135="",$F135="",$U135=""),"REVISAR",IF(OR($P135="Denegado",$P135="No consultado"),"REVISAR","CORRECTO")))))))</f>
        <v/>
      </c>
      <c r="X135" s="24" t="n"/>
    </row>
    <row r="136">
      <c r="A136" s="13" t="n"/>
      <c r="B136" s="13" t="n"/>
      <c r="C136" s="24" t="n"/>
      <c r="D136" s="13" t="n"/>
      <c r="E136" s="37" t="n"/>
      <c r="F136" s="13" t="n"/>
      <c r="G136" s="13" t="n"/>
      <c r="H136" s="13" t="n"/>
      <c r="I136" s="13" t="n"/>
      <c r="J136" s="13" t="n"/>
      <c r="K136" s="13" t="n"/>
      <c r="L136" s="13" t="n"/>
      <c r="M136" s="13" t="n"/>
      <c r="N136" s="25">
        <f>IF($A136="","",IF($M136="","",IFERROR(INDEX(tblLocalizaciones[Nombre de la localización],MATCH($M136,tblLocalizaciones[Código localización],0)),"Código no encontrado")))</f>
        <v/>
      </c>
      <c r="O136" s="25">
        <f>IF(OR($A136="",$M136=""),"",IFERROR(INDEX(tblLocalizaciones[Estado candidatura],MATCH($M136,tblLocalizaciones[Código localización],0)),""))</f>
        <v/>
      </c>
      <c r="P136" s="25">
        <f>IF(OR($A136="",$M136=""),"",IFERROR(INDEX(tblLocalizaciones[Estado permiso],MATCH($M136,tblLocalizaciones[Código localización],0)),""))</f>
        <v/>
      </c>
      <c r="Q136" s="43">
        <f>IF(OR($A136="",$M136=""),"",IFERROR(INDEX(tblLocalizaciones[Disponible desde],MATCH($M136,tblLocalizaciones[Código localización],0)),""))</f>
        <v/>
      </c>
      <c r="R136" s="43">
        <f>IF(OR($A136="",$M136=""),"",IFERROR(INDEX(tblLocalizaciones[Disponible hasta],MATCH($M136,tblLocalizaciones[Código localización],0)),""))</f>
        <v/>
      </c>
      <c r="S136" s="25">
        <f>IF($A136="","",IF($M136="","Sin asignar",IF($E136="","Falta fecha",IF(OR($Q136="",$R136=""),"Por confirmar",IF(AND($E136&gt;=$Q136,$E136&lt;=$R136),"Disponible","No disponible")))))</f>
        <v/>
      </c>
      <c r="T136" s="42">
        <f>IF(OR($A136="",$M136="",$F136=""),"",IFERROR(ROUND($F136*INDEX(tblLocalizaciones[Coste por jornada (€)],MATCH($M136,tblLocalizaciones[Código localización],0))+INDEX(tblLocalizaciones[Coste de permisos (€)],MATCH($M136,tblLocalizaciones[Código localización],0))+INDEX(tblLocalizaciones[Otros costes fijos (€)],MATCH($M136,tblLocalizaciones[Código localización],0)),2),""))</f>
        <v/>
      </c>
      <c r="U136" s="13" t="n"/>
      <c r="V136" s="13" t="n"/>
      <c r="W136" s="25">
        <f>IF($A136="","",IF(COUNTIF($A$5:$A$204,$A136)&gt;1,"REVISAR",IF($M136="","REVISAR",IF($N136="Código no encontrado","CONFLICTO",IF($S136="No disponible","CONFLICTO",IF($O136="Descartada","CONFLICTO",IF(OR($E136="",$F136="",$U136=""),"REVISAR",IF(OR($P136="Denegado",$P136="No consultado"),"REVISAR","CORRECTO")))))))</f>
        <v/>
      </c>
      <c r="X136" s="24" t="n"/>
    </row>
    <row r="137">
      <c r="A137" s="13" t="n"/>
      <c r="B137" s="13" t="n"/>
      <c r="C137" s="24" t="n"/>
      <c r="D137" s="13" t="n"/>
      <c r="E137" s="37" t="n"/>
      <c r="F137" s="13" t="n"/>
      <c r="G137" s="13" t="n"/>
      <c r="H137" s="13" t="n"/>
      <c r="I137" s="13" t="n"/>
      <c r="J137" s="13" t="n"/>
      <c r="K137" s="13" t="n"/>
      <c r="L137" s="13" t="n"/>
      <c r="M137" s="13" t="n"/>
      <c r="N137" s="25">
        <f>IF($A137="","",IF($M137="","",IFERROR(INDEX(tblLocalizaciones[Nombre de la localización],MATCH($M137,tblLocalizaciones[Código localización],0)),"Código no encontrado")))</f>
        <v/>
      </c>
      <c r="O137" s="25">
        <f>IF(OR($A137="",$M137=""),"",IFERROR(INDEX(tblLocalizaciones[Estado candidatura],MATCH($M137,tblLocalizaciones[Código localización],0)),""))</f>
        <v/>
      </c>
      <c r="P137" s="25">
        <f>IF(OR($A137="",$M137=""),"",IFERROR(INDEX(tblLocalizaciones[Estado permiso],MATCH($M137,tblLocalizaciones[Código localización],0)),""))</f>
        <v/>
      </c>
      <c r="Q137" s="43">
        <f>IF(OR($A137="",$M137=""),"",IFERROR(INDEX(tblLocalizaciones[Disponible desde],MATCH($M137,tblLocalizaciones[Código localización],0)),""))</f>
        <v/>
      </c>
      <c r="R137" s="43">
        <f>IF(OR($A137="",$M137=""),"",IFERROR(INDEX(tblLocalizaciones[Disponible hasta],MATCH($M137,tblLocalizaciones[Código localización],0)),""))</f>
        <v/>
      </c>
      <c r="S137" s="25">
        <f>IF($A137="","",IF($M137="","Sin asignar",IF($E137="","Falta fecha",IF(OR($Q137="",$R137=""),"Por confirmar",IF(AND($E137&gt;=$Q137,$E137&lt;=$R137),"Disponible","No disponible")))))</f>
        <v/>
      </c>
      <c r="T137" s="42">
        <f>IF(OR($A137="",$M137="",$F137=""),"",IFERROR(ROUND($F137*INDEX(tblLocalizaciones[Coste por jornada (€)],MATCH($M137,tblLocalizaciones[Código localización],0))+INDEX(tblLocalizaciones[Coste de permisos (€)],MATCH($M137,tblLocalizaciones[Código localización],0))+INDEX(tblLocalizaciones[Otros costes fijos (€)],MATCH($M137,tblLocalizaciones[Código localización],0)),2),""))</f>
        <v/>
      </c>
      <c r="U137" s="13" t="n"/>
      <c r="V137" s="13" t="n"/>
      <c r="W137" s="25">
        <f>IF($A137="","",IF(COUNTIF($A$5:$A$204,$A137)&gt;1,"REVISAR",IF($M137="","REVISAR",IF($N137="Código no encontrado","CONFLICTO",IF($S137="No disponible","CONFLICTO",IF($O137="Descartada","CONFLICTO",IF(OR($E137="",$F137="",$U137=""),"REVISAR",IF(OR($P137="Denegado",$P137="No consultado"),"REVISAR","CORRECTO")))))))</f>
        <v/>
      </c>
      <c r="X137" s="24" t="n"/>
    </row>
    <row r="138">
      <c r="A138" s="13" t="n"/>
      <c r="B138" s="13" t="n"/>
      <c r="C138" s="24" t="n"/>
      <c r="D138" s="13" t="n"/>
      <c r="E138" s="37" t="n"/>
      <c r="F138" s="13" t="n"/>
      <c r="G138" s="13" t="n"/>
      <c r="H138" s="13" t="n"/>
      <c r="I138" s="13" t="n"/>
      <c r="J138" s="13" t="n"/>
      <c r="K138" s="13" t="n"/>
      <c r="L138" s="13" t="n"/>
      <c r="M138" s="13" t="n"/>
      <c r="N138" s="25">
        <f>IF($A138="","",IF($M138="","",IFERROR(INDEX(tblLocalizaciones[Nombre de la localización],MATCH($M138,tblLocalizaciones[Código localización],0)),"Código no encontrado")))</f>
        <v/>
      </c>
      <c r="O138" s="25">
        <f>IF(OR($A138="",$M138=""),"",IFERROR(INDEX(tblLocalizaciones[Estado candidatura],MATCH($M138,tblLocalizaciones[Código localización],0)),""))</f>
        <v/>
      </c>
      <c r="P138" s="25">
        <f>IF(OR($A138="",$M138=""),"",IFERROR(INDEX(tblLocalizaciones[Estado permiso],MATCH($M138,tblLocalizaciones[Código localización],0)),""))</f>
        <v/>
      </c>
      <c r="Q138" s="43">
        <f>IF(OR($A138="",$M138=""),"",IFERROR(INDEX(tblLocalizaciones[Disponible desde],MATCH($M138,tblLocalizaciones[Código localización],0)),""))</f>
        <v/>
      </c>
      <c r="R138" s="43">
        <f>IF(OR($A138="",$M138=""),"",IFERROR(INDEX(tblLocalizaciones[Disponible hasta],MATCH($M138,tblLocalizaciones[Código localización],0)),""))</f>
        <v/>
      </c>
      <c r="S138" s="25">
        <f>IF($A138="","",IF($M138="","Sin asignar",IF($E138="","Falta fecha",IF(OR($Q138="",$R138=""),"Por confirmar",IF(AND($E138&gt;=$Q138,$E138&lt;=$R138),"Disponible","No disponible")))))</f>
        <v/>
      </c>
      <c r="T138" s="42">
        <f>IF(OR($A138="",$M138="",$F138=""),"",IFERROR(ROUND($F138*INDEX(tblLocalizaciones[Coste por jornada (€)],MATCH($M138,tblLocalizaciones[Código localización],0))+INDEX(tblLocalizaciones[Coste de permisos (€)],MATCH($M138,tblLocalizaciones[Código localización],0))+INDEX(tblLocalizaciones[Otros costes fijos (€)],MATCH($M138,tblLocalizaciones[Código localización],0)),2),""))</f>
        <v/>
      </c>
      <c r="U138" s="13" t="n"/>
      <c r="V138" s="13" t="n"/>
      <c r="W138" s="25">
        <f>IF($A138="","",IF(COUNTIF($A$5:$A$204,$A138)&gt;1,"REVISAR",IF($M138="","REVISAR",IF($N138="Código no encontrado","CONFLICTO",IF($S138="No disponible","CONFLICTO",IF($O138="Descartada","CONFLICTO",IF(OR($E138="",$F138="",$U138=""),"REVISAR",IF(OR($P138="Denegado",$P138="No consultado"),"REVISAR","CORRECTO")))))))</f>
        <v/>
      </c>
      <c r="X138" s="24" t="n"/>
    </row>
    <row r="139">
      <c r="A139" s="13" t="n"/>
      <c r="B139" s="13" t="n"/>
      <c r="C139" s="24" t="n"/>
      <c r="D139" s="13" t="n"/>
      <c r="E139" s="37" t="n"/>
      <c r="F139" s="13" t="n"/>
      <c r="G139" s="13" t="n"/>
      <c r="H139" s="13" t="n"/>
      <c r="I139" s="13" t="n"/>
      <c r="J139" s="13" t="n"/>
      <c r="K139" s="13" t="n"/>
      <c r="L139" s="13" t="n"/>
      <c r="M139" s="13" t="n"/>
      <c r="N139" s="25">
        <f>IF($A139="","",IF($M139="","",IFERROR(INDEX(tblLocalizaciones[Nombre de la localización],MATCH($M139,tblLocalizaciones[Código localización],0)),"Código no encontrado")))</f>
        <v/>
      </c>
      <c r="O139" s="25">
        <f>IF(OR($A139="",$M139=""),"",IFERROR(INDEX(tblLocalizaciones[Estado candidatura],MATCH($M139,tblLocalizaciones[Código localización],0)),""))</f>
        <v/>
      </c>
      <c r="P139" s="25">
        <f>IF(OR($A139="",$M139=""),"",IFERROR(INDEX(tblLocalizaciones[Estado permiso],MATCH($M139,tblLocalizaciones[Código localización],0)),""))</f>
        <v/>
      </c>
      <c r="Q139" s="43">
        <f>IF(OR($A139="",$M139=""),"",IFERROR(INDEX(tblLocalizaciones[Disponible desde],MATCH($M139,tblLocalizaciones[Código localización],0)),""))</f>
        <v/>
      </c>
      <c r="R139" s="43">
        <f>IF(OR($A139="",$M139=""),"",IFERROR(INDEX(tblLocalizaciones[Disponible hasta],MATCH($M139,tblLocalizaciones[Código localización],0)),""))</f>
        <v/>
      </c>
      <c r="S139" s="25">
        <f>IF($A139="","",IF($M139="","Sin asignar",IF($E139="","Falta fecha",IF(OR($Q139="",$R139=""),"Por confirmar",IF(AND($E139&gt;=$Q139,$E139&lt;=$R139),"Disponible","No disponible")))))</f>
        <v/>
      </c>
      <c r="T139" s="42">
        <f>IF(OR($A139="",$M139="",$F139=""),"",IFERROR(ROUND($F139*INDEX(tblLocalizaciones[Coste por jornada (€)],MATCH($M139,tblLocalizaciones[Código localización],0))+INDEX(tblLocalizaciones[Coste de permisos (€)],MATCH($M139,tblLocalizaciones[Código localización],0))+INDEX(tblLocalizaciones[Otros costes fijos (€)],MATCH($M139,tblLocalizaciones[Código localización],0)),2),""))</f>
        <v/>
      </c>
      <c r="U139" s="13" t="n"/>
      <c r="V139" s="13" t="n"/>
      <c r="W139" s="25">
        <f>IF($A139="","",IF(COUNTIF($A$5:$A$204,$A139)&gt;1,"REVISAR",IF($M139="","REVISAR",IF($N139="Código no encontrado","CONFLICTO",IF($S139="No disponible","CONFLICTO",IF($O139="Descartada","CONFLICTO",IF(OR($E139="",$F139="",$U139=""),"REVISAR",IF(OR($P139="Denegado",$P139="No consultado"),"REVISAR","CORRECTO")))))))</f>
        <v/>
      </c>
      <c r="X139" s="24" t="n"/>
    </row>
    <row r="140">
      <c r="A140" s="13" t="n"/>
      <c r="B140" s="13" t="n"/>
      <c r="C140" s="24" t="n"/>
      <c r="D140" s="13" t="n"/>
      <c r="E140" s="37" t="n"/>
      <c r="F140" s="13" t="n"/>
      <c r="G140" s="13" t="n"/>
      <c r="H140" s="13" t="n"/>
      <c r="I140" s="13" t="n"/>
      <c r="J140" s="13" t="n"/>
      <c r="K140" s="13" t="n"/>
      <c r="L140" s="13" t="n"/>
      <c r="M140" s="13" t="n"/>
      <c r="N140" s="25">
        <f>IF($A140="","",IF($M140="","",IFERROR(INDEX(tblLocalizaciones[Nombre de la localización],MATCH($M140,tblLocalizaciones[Código localización],0)),"Código no encontrado")))</f>
        <v/>
      </c>
      <c r="O140" s="25">
        <f>IF(OR($A140="",$M140=""),"",IFERROR(INDEX(tblLocalizaciones[Estado candidatura],MATCH($M140,tblLocalizaciones[Código localización],0)),""))</f>
        <v/>
      </c>
      <c r="P140" s="25">
        <f>IF(OR($A140="",$M140=""),"",IFERROR(INDEX(tblLocalizaciones[Estado permiso],MATCH($M140,tblLocalizaciones[Código localización],0)),""))</f>
        <v/>
      </c>
      <c r="Q140" s="43">
        <f>IF(OR($A140="",$M140=""),"",IFERROR(INDEX(tblLocalizaciones[Disponible desde],MATCH($M140,tblLocalizaciones[Código localización],0)),""))</f>
        <v/>
      </c>
      <c r="R140" s="43">
        <f>IF(OR($A140="",$M140=""),"",IFERROR(INDEX(tblLocalizaciones[Disponible hasta],MATCH($M140,tblLocalizaciones[Código localización],0)),""))</f>
        <v/>
      </c>
      <c r="S140" s="25">
        <f>IF($A140="","",IF($M140="","Sin asignar",IF($E140="","Falta fecha",IF(OR($Q140="",$R140=""),"Por confirmar",IF(AND($E140&gt;=$Q140,$E140&lt;=$R140),"Disponible","No disponible")))))</f>
        <v/>
      </c>
      <c r="T140" s="42">
        <f>IF(OR($A140="",$M140="",$F140=""),"",IFERROR(ROUND($F140*INDEX(tblLocalizaciones[Coste por jornada (€)],MATCH($M140,tblLocalizaciones[Código localización],0))+INDEX(tblLocalizaciones[Coste de permisos (€)],MATCH($M140,tblLocalizaciones[Código localización],0))+INDEX(tblLocalizaciones[Otros costes fijos (€)],MATCH($M140,tblLocalizaciones[Código localización],0)),2),""))</f>
        <v/>
      </c>
      <c r="U140" s="13" t="n"/>
      <c r="V140" s="13" t="n"/>
      <c r="W140" s="25">
        <f>IF($A140="","",IF(COUNTIF($A$5:$A$204,$A140)&gt;1,"REVISAR",IF($M140="","REVISAR",IF($N140="Código no encontrado","CONFLICTO",IF($S140="No disponible","CONFLICTO",IF($O140="Descartada","CONFLICTO",IF(OR($E140="",$F140="",$U140=""),"REVISAR",IF(OR($P140="Denegado",$P140="No consultado"),"REVISAR","CORRECTO")))))))</f>
        <v/>
      </c>
      <c r="X140" s="24" t="n"/>
    </row>
    <row r="141">
      <c r="A141" s="13" t="n"/>
      <c r="B141" s="13" t="n"/>
      <c r="C141" s="24" t="n"/>
      <c r="D141" s="13" t="n"/>
      <c r="E141" s="37" t="n"/>
      <c r="F141" s="13" t="n"/>
      <c r="G141" s="13" t="n"/>
      <c r="H141" s="13" t="n"/>
      <c r="I141" s="13" t="n"/>
      <c r="J141" s="13" t="n"/>
      <c r="K141" s="13" t="n"/>
      <c r="L141" s="13" t="n"/>
      <c r="M141" s="13" t="n"/>
      <c r="N141" s="25">
        <f>IF($A141="","",IF($M141="","",IFERROR(INDEX(tblLocalizaciones[Nombre de la localización],MATCH($M141,tblLocalizaciones[Código localización],0)),"Código no encontrado")))</f>
        <v/>
      </c>
      <c r="O141" s="25">
        <f>IF(OR($A141="",$M141=""),"",IFERROR(INDEX(tblLocalizaciones[Estado candidatura],MATCH($M141,tblLocalizaciones[Código localización],0)),""))</f>
        <v/>
      </c>
      <c r="P141" s="25">
        <f>IF(OR($A141="",$M141=""),"",IFERROR(INDEX(tblLocalizaciones[Estado permiso],MATCH($M141,tblLocalizaciones[Código localización],0)),""))</f>
        <v/>
      </c>
      <c r="Q141" s="43">
        <f>IF(OR($A141="",$M141=""),"",IFERROR(INDEX(tblLocalizaciones[Disponible desde],MATCH($M141,tblLocalizaciones[Código localización],0)),""))</f>
        <v/>
      </c>
      <c r="R141" s="43">
        <f>IF(OR($A141="",$M141=""),"",IFERROR(INDEX(tblLocalizaciones[Disponible hasta],MATCH($M141,tblLocalizaciones[Código localización],0)),""))</f>
        <v/>
      </c>
      <c r="S141" s="25">
        <f>IF($A141="","",IF($M141="","Sin asignar",IF($E141="","Falta fecha",IF(OR($Q141="",$R141=""),"Por confirmar",IF(AND($E141&gt;=$Q141,$E141&lt;=$R141),"Disponible","No disponible")))))</f>
        <v/>
      </c>
      <c r="T141" s="42">
        <f>IF(OR($A141="",$M141="",$F141=""),"",IFERROR(ROUND($F141*INDEX(tblLocalizaciones[Coste por jornada (€)],MATCH($M141,tblLocalizaciones[Código localización],0))+INDEX(tblLocalizaciones[Coste de permisos (€)],MATCH($M141,tblLocalizaciones[Código localización],0))+INDEX(tblLocalizaciones[Otros costes fijos (€)],MATCH($M141,tblLocalizaciones[Código localización],0)),2),""))</f>
        <v/>
      </c>
      <c r="U141" s="13" t="n"/>
      <c r="V141" s="13" t="n"/>
      <c r="W141" s="25">
        <f>IF($A141="","",IF(COUNTIF($A$5:$A$204,$A141)&gt;1,"REVISAR",IF($M141="","REVISAR",IF($N141="Código no encontrado","CONFLICTO",IF($S141="No disponible","CONFLICTO",IF($O141="Descartada","CONFLICTO",IF(OR($E141="",$F141="",$U141=""),"REVISAR",IF(OR($P141="Denegado",$P141="No consultado"),"REVISAR","CORRECTO")))))))</f>
        <v/>
      </c>
      <c r="X141" s="24" t="n"/>
    </row>
    <row r="142">
      <c r="A142" s="13" t="n"/>
      <c r="B142" s="13" t="n"/>
      <c r="C142" s="24" t="n"/>
      <c r="D142" s="13" t="n"/>
      <c r="E142" s="37" t="n"/>
      <c r="F142" s="13" t="n"/>
      <c r="G142" s="13" t="n"/>
      <c r="H142" s="13" t="n"/>
      <c r="I142" s="13" t="n"/>
      <c r="J142" s="13" t="n"/>
      <c r="K142" s="13" t="n"/>
      <c r="L142" s="13" t="n"/>
      <c r="M142" s="13" t="n"/>
      <c r="N142" s="25">
        <f>IF($A142="","",IF($M142="","",IFERROR(INDEX(tblLocalizaciones[Nombre de la localización],MATCH($M142,tblLocalizaciones[Código localización],0)),"Código no encontrado")))</f>
        <v/>
      </c>
      <c r="O142" s="25">
        <f>IF(OR($A142="",$M142=""),"",IFERROR(INDEX(tblLocalizaciones[Estado candidatura],MATCH($M142,tblLocalizaciones[Código localización],0)),""))</f>
        <v/>
      </c>
      <c r="P142" s="25">
        <f>IF(OR($A142="",$M142=""),"",IFERROR(INDEX(tblLocalizaciones[Estado permiso],MATCH($M142,tblLocalizaciones[Código localización],0)),""))</f>
        <v/>
      </c>
      <c r="Q142" s="43">
        <f>IF(OR($A142="",$M142=""),"",IFERROR(INDEX(tblLocalizaciones[Disponible desde],MATCH($M142,tblLocalizaciones[Código localización],0)),""))</f>
        <v/>
      </c>
      <c r="R142" s="43">
        <f>IF(OR($A142="",$M142=""),"",IFERROR(INDEX(tblLocalizaciones[Disponible hasta],MATCH($M142,tblLocalizaciones[Código localización],0)),""))</f>
        <v/>
      </c>
      <c r="S142" s="25">
        <f>IF($A142="","",IF($M142="","Sin asignar",IF($E142="","Falta fecha",IF(OR($Q142="",$R142=""),"Por confirmar",IF(AND($E142&gt;=$Q142,$E142&lt;=$R142),"Disponible","No disponible")))))</f>
        <v/>
      </c>
      <c r="T142" s="42">
        <f>IF(OR($A142="",$M142="",$F142=""),"",IFERROR(ROUND($F142*INDEX(tblLocalizaciones[Coste por jornada (€)],MATCH($M142,tblLocalizaciones[Código localización],0))+INDEX(tblLocalizaciones[Coste de permisos (€)],MATCH($M142,tblLocalizaciones[Código localización],0))+INDEX(tblLocalizaciones[Otros costes fijos (€)],MATCH($M142,tblLocalizaciones[Código localización],0)),2),""))</f>
        <v/>
      </c>
      <c r="U142" s="13" t="n"/>
      <c r="V142" s="13" t="n"/>
      <c r="W142" s="25">
        <f>IF($A142="","",IF(COUNTIF($A$5:$A$204,$A142)&gt;1,"REVISAR",IF($M142="","REVISAR",IF($N142="Código no encontrado","CONFLICTO",IF($S142="No disponible","CONFLICTO",IF($O142="Descartada","CONFLICTO",IF(OR($E142="",$F142="",$U142=""),"REVISAR",IF(OR($P142="Denegado",$P142="No consultado"),"REVISAR","CORRECTO")))))))</f>
        <v/>
      </c>
      <c r="X142" s="24" t="n"/>
    </row>
    <row r="143">
      <c r="A143" s="13" t="n"/>
      <c r="B143" s="13" t="n"/>
      <c r="C143" s="24" t="n"/>
      <c r="D143" s="13" t="n"/>
      <c r="E143" s="37" t="n"/>
      <c r="F143" s="13" t="n"/>
      <c r="G143" s="13" t="n"/>
      <c r="H143" s="13" t="n"/>
      <c r="I143" s="13" t="n"/>
      <c r="J143" s="13" t="n"/>
      <c r="K143" s="13" t="n"/>
      <c r="L143" s="13" t="n"/>
      <c r="M143" s="13" t="n"/>
      <c r="N143" s="25">
        <f>IF($A143="","",IF($M143="","",IFERROR(INDEX(tblLocalizaciones[Nombre de la localización],MATCH($M143,tblLocalizaciones[Código localización],0)),"Código no encontrado")))</f>
        <v/>
      </c>
      <c r="O143" s="25">
        <f>IF(OR($A143="",$M143=""),"",IFERROR(INDEX(tblLocalizaciones[Estado candidatura],MATCH($M143,tblLocalizaciones[Código localización],0)),""))</f>
        <v/>
      </c>
      <c r="P143" s="25">
        <f>IF(OR($A143="",$M143=""),"",IFERROR(INDEX(tblLocalizaciones[Estado permiso],MATCH($M143,tblLocalizaciones[Código localización],0)),""))</f>
        <v/>
      </c>
      <c r="Q143" s="43">
        <f>IF(OR($A143="",$M143=""),"",IFERROR(INDEX(tblLocalizaciones[Disponible desde],MATCH($M143,tblLocalizaciones[Código localización],0)),""))</f>
        <v/>
      </c>
      <c r="R143" s="43">
        <f>IF(OR($A143="",$M143=""),"",IFERROR(INDEX(tblLocalizaciones[Disponible hasta],MATCH($M143,tblLocalizaciones[Código localización],0)),""))</f>
        <v/>
      </c>
      <c r="S143" s="25">
        <f>IF($A143="","",IF($M143="","Sin asignar",IF($E143="","Falta fecha",IF(OR($Q143="",$R143=""),"Por confirmar",IF(AND($E143&gt;=$Q143,$E143&lt;=$R143),"Disponible","No disponible")))))</f>
        <v/>
      </c>
      <c r="T143" s="42">
        <f>IF(OR($A143="",$M143="",$F143=""),"",IFERROR(ROUND($F143*INDEX(tblLocalizaciones[Coste por jornada (€)],MATCH($M143,tblLocalizaciones[Código localización],0))+INDEX(tblLocalizaciones[Coste de permisos (€)],MATCH($M143,tblLocalizaciones[Código localización],0))+INDEX(tblLocalizaciones[Otros costes fijos (€)],MATCH($M143,tblLocalizaciones[Código localización],0)),2),""))</f>
        <v/>
      </c>
      <c r="U143" s="13" t="n"/>
      <c r="V143" s="13" t="n"/>
      <c r="W143" s="25">
        <f>IF($A143="","",IF(COUNTIF($A$5:$A$204,$A143)&gt;1,"REVISAR",IF($M143="","REVISAR",IF($N143="Código no encontrado","CONFLICTO",IF($S143="No disponible","CONFLICTO",IF($O143="Descartada","CONFLICTO",IF(OR($E143="",$F143="",$U143=""),"REVISAR",IF(OR($P143="Denegado",$P143="No consultado"),"REVISAR","CORRECTO")))))))</f>
        <v/>
      </c>
      <c r="X143" s="24" t="n"/>
    </row>
    <row r="144">
      <c r="A144" s="13" t="n"/>
      <c r="B144" s="13" t="n"/>
      <c r="C144" s="24" t="n"/>
      <c r="D144" s="13" t="n"/>
      <c r="E144" s="37" t="n"/>
      <c r="F144" s="13" t="n"/>
      <c r="G144" s="13" t="n"/>
      <c r="H144" s="13" t="n"/>
      <c r="I144" s="13" t="n"/>
      <c r="J144" s="13" t="n"/>
      <c r="K144" s="13" t="n"/>
      <c r="L144" s="13" t="n"/>
      <c r="M144" s="13" t="n"/>
      <c r="N144" s="25">
        <f>IF($A144="","",IF($M144="","",IFERROR(INDEX(tblLocalizaciones[Nombre de la localización],MATCH($M144,tblLocalizaciones[Código localización],0)),"Código no encontrado")))</f>
        <v/>
      </c>
      <c r="O144" s="25">
        <f>IF(OR($A144="",$M144=""),"",IFERROR(INDEX(tblLocalizaciones[Estado candidatura],MATCH($M144,tblLocalizaciones[Código localización],0)),""))</f>
        <v/>
      </c>
      <c r="P144" s="25">
        <f>IF(OR($A144="",$M144=""),"",IFERROR(INDEX(tblLocalizaciones[Estado permiso],MATCH($M144,tblLocalizaciones[Código localización],0)),""))</f>
        <v/>
      </c>
      <c r="Q144" s="43">
        <f>IF(OR($A144="",$M144=""),"",IFERROR(INDEX(tblLocalizaciones[Disponible desde],MATCH($M144,tblLocalizaciones[Código localización],0)),""))</f>
        <v/>
      </c>
      <c r="R144" s="43">
        <f>IF(OR($A144="",$M144=""),"",IFERROR(INDEX(tblLocalizaciones[Disponible hasta],MATCH($M144,tblLocalizaciones[Código localización],0)),""))</f>
        <v/>
      </c>
      <c r="S144" s="25">
        <f>IF($A144="","",IF($M144="","Sin asignar",IF($E144="","Falta fecha",IF(OR($Q144="",$R144=""),"Por confirmar",IF(AND($E144&gt;=$Q144,$E144&lt;=$R144),"Disponible","No disponible")))))</f>
        <v/>
      </c>
      <c r="T144" s="42">
        <f>IF(OR($A144="",$M144="",$F144=""),"",IFERROR(ROUND($F144*INDEX(tblLocalizaciones[Coste por jornada (€)],MATCH($M144,tblLocalizaciones[Código localización],0))+INDEX(tblLocalizaciones[Coste de permisos (€)],MATCH($M144,tblLocalizaciones[Código localización],0))+INDEX(tblLocalizaciones[Otros costes fijos (€)],MATCH($M144,tblLocalizaciones[Código localización],0)),2),""))</f>
        <v/>
      </c>
      <c r="U144" s="13" t="n"/>
      <c r="V144" s="13" t="n"/>
      <c r="W144" s="25">
        <f>IF($A144="","",IF(COUNTIF($A$5:$A$204,$A144)&gt;1,"REVISAR",IF($M144="","REVISAR",IF($N144="Código no encontrado","CONFLICTO",IF($S144="No disponible","CONFLICTO",IF($O144="Descartada","CONFLICTO",IF(OR($E144="",$F144="",$U144=""),"REVISAR",IF(OR($P144="Denegado",$P144="No consultado"),"REVISAR","CORRECTO")))))))</f>
        <v/>
      </c>
      <c r="X144" s="24" t="n"/>
    </row>
    <row r="145">
      <c r="A145" s="13" t="n"/>
      <c r="B145" s="13" t="n"/>
      <c r="C145" s="24" t="n"/>
      <c r="D145" s="13" t="n"/>
      <c r="E145" s="37" t="n"/>
      <c r="F145" s="13" t="n"/>
      <c r="G145" s="13" t="n"/>
      <c r="H145" s="13" t="n"/>
      <c r="I145" s="13" t="n"/>
      <c r="J145" s="13" t="n"/>
      <c r="K145" s="13" t="n"/>
      <c r="L145" s="13" t="n"/>
      <c r="M145" s="13" t="n"/>
      <c r="N145" s="25">
        <f>IF($A145="","",IF($M145="","",IFERROR(INDEX(tblLocalizaciones[Nombre de la localización],MATCH($M145,tblLocalizaciones[Código localización],0)),"Código no encontrado")))</f>
        <v/>
      </c>
      <c r="O145" s="25">
        <f>IF(OR($A145="",$M145=""),"",IFERROR(INDEX(tblLocalizaciones[Estado candidatura],MATCH($M145,tblLocalizaciones[Código localización],0)),""))</f>
        <v/>
      </c>
      <c r="P145" s="25">
        <f>IF(OR($A145="",$M145=""),"",IFERROR(INDEX(tblLocalizaciones[Estado permiso],MATCH($M145,tblLocalizaciones[Código localización],0)),""))</f>
        <v/>
      </c>
      <c r="Q145" s="43">
        <f>IF(OR($A145="",$M145=""),"",IFERROR(INDEX(tblLocalizaciones[Disponible desde],MATCH($M145,tblLocalizaciones[Código localización],0)),""))</f>
        <v/>
      </c>
      <c r="R145" s="43">
        <f>IF(OR($A145="",$M145=""),"",IFERROR(INDEX(tblLocalizaciones[Disponible hasta],MATCH($M145,tblLocalizaciones[Código localización],0)),""))</f>
        <v/>
      </c>
      <c r="S145" s="25">
        <f>IF($A145="","",IF($M145="","Sin asignar",IF($E145="","Falta fecha",IF(OR($Q145="",$R145=""),"Por confirmar",IF(AND($E145&gt;=$Q145,$E145&lt;=$R145),"Disponible","No disponible")))))</f>
        <v/>
      </c>
      <c r="T145" s="42">
        <f>IF(OR($A145="",$M145="",$F145=""),"",IFERROR(ROUND($F145*INDEX(tblLocalizaciones[Coste por jornada (€)],MATCH($M145,tblLocalizaciones[Código localización],0))+INDEX(tblLocalizaciones[Coste de permisos (€)],MATCH($M145,tblLocalizaciones[Código localización],0))+INDEX(tblLocalizaciones[Otros costes fijos (€)],MATCH($M145,tblLocalizaciones[Código localización],0)),2),""))</f>
        <v/>
      </c>
      <c r="U145" s="13" t="n"/>
      <c r="V145" s="13" t="n"/>
      <c r="W145" s="25">
        <f>IF($A145="","",IF(COUNTIF($A$5:$A$204,$A145)&gt;1,"REVISAR",IF($M145="","REVISAR",IF($N145="Código no encontrado","CONFLICTO",IF($S145="No disponible","CONFLICTO",IF($O145="Descartada","CONFLICTO",IF(OR($E145="",$F145="",$U145=""),"REVISAR",IF(OR($P145="Denegado",$P145="No consultado"),"REVISAR","CORRECTO")))))))</f>
        <v/>
      </c>
      <c r="X145" s="24" t="n"/>
    </row>
    <row r="146">
      <c r="A146" s="13" t="n"/>
      <c r="B146" s="13" t="n"/>
      <c r="C146" s="24" t="n"/>
      <c r="D146" s="13" t="n"/>
      <c r="E146" s="37" t="n"/>
      <c r="F146" s="13" t="n"/>
      <c r="G146" s="13" t="n"/>
      <c r="H146" s="13" t="n"/>
      <c r="I146" s="13" t="n"/>
      <c r="J146" s="13" t="n"/>
      <c r="K146" s="13" t="n"/>
      <c r="L146" s="13" t="n"/>
      <c r="M146" s="13" t="n"/>
      <c r="N146" s="25">
        <f>IF($A146="","",IF($M146="","",IFERROR(INDEX(tblLocalizaciones[Nombre de la localización],MATCH($M146,tblLocalizaciones[Código localización],0)),"Código no encontrado")))</f>
        <v/>
      </c>
      <c r="O146" s="25">
        <f>IF(OR($A146="",$M146=""),"",IFERROR(INDEX(tblLocalizaciones[Estado candidatura],MATCH($M146,tblLocalizaciones[Código localización],0)),""))</f>
        <v/>
      </c>
      <c r="P146" s="25">
        <f>IF(OR($A146="",$M146=""),"",IFERROR(INDEX(tblLocalizaciones[Estado permiso],MATCH($M146,tblLocalizaciones[Código localización],0)),""))</f>
        <v/>
      </c>
      <c r="Q146" s="43">
        <f>IF(OR($A146="",$M146=""),"",IFERROR(INDEX(tblLocalizaciones[Disponible desde],MATCH($M146,tblLocalizaciones[Código localización],0)),""))</f>
        <v/>
      </c>
      <c r="R146" s="43">
        <f>IF(OR($A146="",$M146=""),"",IFERROR(INDEX(tblLocalizaciones[Disponible hasta],MATCH($M146,tblLocalizaciones[Código localización],0)),""))</f>
        <v/>
      </c>
      <c r="S146" s="25">
        <f>IF($A146="","",IF($M146="","Sin asignar",IF($E146="","Falta fecha",IF(OR($Q146="",$R146=""),"Por confirmar",IF(AND($E146&gt;=$Q146,$E146&lt;=$R146),"Disponible","No disponible")))))</f>
        <v/>
      </c>
      <c r="T146" s="42">
        <f>IF(OR($A146="",$M146="",$F146=""),"",IFERROR(ROUND($F146*INDEX(tblLocalizaciones[Coste por jornada (€)],MATCH($M146,tblLocalizaciones[Código localización],0))+INDEX(tblLocalizaciones[Coste de permisos (€)],MATCH($M146,tblLocalizaciones[Código localización],0))+INDEX(tblLocalizaciones[Otros costes fijos (€)],MATCH($M146,tblLocalizaciones[Código localización],0)),2),""))</f>
        <v/>
      </c>
      <c r="U146" s="13" t="n"/>
      <c r="V146" s="13" t="n"/>
      <c r="W146" s="25">
        <f>IF($A146="","",IF(COUNTIF($A$5:$A$204,$A146)&gt;1,"REVISAR",IF($M146="","REVISAR",IF($N146="Código no encontrado","CONFLICTO",IF($S146="No disponible","CONFLICTO",IF($O146="Descartada","CONFLICTO",IF(OR($E146="",$F146="",$U146=""),"REVISAR",IF(OR($P146="Denegado",$P146="No consultado"),"REVISAR","CORRECTO")))))))</f>
        <v/>
      </c>
      <c r="X146" s="24" t="n"/>
    </row>
    <row r="147">
      <c r="A147" s="13" t="n"/>
      <c r="B147" s="13" t="n"/>
      <c r="C147" s="24" t="n"/>
      <c r="D147" s="13" t="n"/>
      <c r="E147" s="37" t="n"/>
      <c r="F147" s="13" t="n"/>
      <c r="G147" s="13" t="n"/>
      <c r="H147" s="13" t="n"/>
      <c r="I147" s="13" t="n"/>
      <c r="J147" s="13" t="n"/>
      <c r="K147" s="13" t="n"/>
      <c r="L147" s="13" t="n"/>
      <c r="M147" s="13" t="n"/>
      <c r="N147" s="25">
        <f>IF($A147="","",IF($M147="","",IFERROR(INDEX(tblLocalizaciones[Nombre de la localización],MATCH($M147,tblLocalizaciones[Código localización],0)),"Código no encontrado")))</f>
        <v/>
      </c>
      <c r="O147" s="25">
        <f>IF(OR($A147="",$M147=""),"",IFERROR(INDEX(tblLocalizaciones[Estado candidatura],MATCH($M147,tblLocalizaciones[Código localización],0)),""))</f>
        <v/>
      </c>
      <c r="P147" s="25">
        <f>IF(OR($A147="",$M147=""),"",IFERROR(INDEX(tblLocalizaciones[Estado permiso],MATCH($M147,tblLocalizaciones[Código localización],0)),""))</f>
        <v/>
      </c>
      <c r="Q147" s="43">
        <f>IF(OR($A147="",$M147=""),"",IFERROR(INDEX(tblLocalizaciones[Disponible desde],MATCH($M147,tblLocalizaciones[Código localización],0)),""))</f>
        <v/>
      </c>
      <c r="R147" s="43">
        <f>IF(OR($A147="",$M147=""),"",IFERROR(INDEX(tblLocalizaciones[Disponible hasta],MATCH($M147,tblLocalizaciones[Código localización],0)),""))</f>
        <v/>
      </c>
      <c r="S147" s="25">
        <f>IF($A147="","",IF($M147="","Sin asignar",IF($E147="","Falta fecha",IF(OR($Q147="",$R147=""),"Por confirmar",IF(AND($E147&gt;=$Q147,$E147&lt;=$R147),"Disponible","No disponible")))))</f>
        <v/>
      </c>
      <c r="T147" s="42">
        <f>IF(OR($A147="",$M147="",$F147=""),"",IFERROR(ROUND($F147*INDEX(tblLocalizaciones[Coste por jornada (€)],MATCH($M147,tblLocalizaciones[Código localización],0))+INDEX(tblLocalizaciones[Coste de permisos (€)],MATCH($M147,tblLocalizaciones[Código localización],0))+INDEX(tblLocalizaciones[Otros costes fijos (€)],MATCH($M147,tblLocalizaciones[Código localización],0)),2),""))</f>
        <v/>
      </c>
      <c r="U147" s="13" t="n"/>
      <c r="V147" s="13" t="n"/>
      <c r="W147" s="25">
        <f>IF($A147="","",IF(COUNTIF($A$5:$A$204,$A147)&gt;1,"REVISAR",IF($M147="","REVISAR",IF($N147="Código no encontrado","CONFLICTO",IF($S147="No disponible","CONFLICTO",IF($O147="Descartada","CONFLICTO",IF(OR($E147="",$F147="",$U147=""),"REVISAR",IF(OR($P147="Denegado",$P147="No consultado"),"REVISAR","CORRECTO")))))))</f>
        <v/>
      </c>
      <c r="X147" s="24" t="n"/>
    </row>
    <row r="148">
      <c r="A148" s="13" t="n"/>
      <c r="B148" s="13" t="n"/>
      <c r="C148" s="24" t="n"/>
      <c r="D148" s="13" t="n"/>
      <c r="E148" s="37" t="n"/>
      <c r="F148" s="13" t="n"/>
      <c r="G148" s="13" t="n"/>
      <c r="H148" s="13" t="n"/>
      <c r="I148" s="13" t="n"/>
      <c r="J148" s="13" t="n"/>
      <c r="K148" s="13" t="n"/>
      <c r="L148" s="13" t="n"/>
      <c r="M148" s="13" t="n"/>
      <c r="N148" s="25">
        <f>IF($A148="","",IF($M148="","",IFERROR(INDEX(tblLocalizaciones[Nombre de la localización],MATCH($M148,tblLocalizaciones[Código localización],0)),"Código no encontrado")))</f>
        <v/>
      </c>
      <c r="O148" s="25">
        <f>IF(OR($A148="",$M148=""),"",IFERROR(INDEX(tblLocalizaciones[Estado candidatura],MATCH($M148,tblLocalizaciones[Código localización],0)),""))</f>
        <v/>
      </c>
      <c r="P148" s="25">
        <f>IF(OR($A148="",$M148=""),"",IFERROR(INDEX(tblLocalizaciones[Estado permiso],MATCH($M148,tblLocalizaciones[Código localización],0)),""))</f>
        <v/>
      </c>
      <c r="Q148" s="43">
        <f>IF(OR($A148="",$M148=""),"",IFERROR(INDEX(tblLocalizaciones[Disponible desde],MATCH($M148,tblLocalizaciones[Código localización],0)),""))</f>
        <v/>
      </c>
      <c r="R148" s="43">
        <f>IF(OR($A148="",$M148=""),"",IFERROR(INDEX(tblLocalizaciones[Disponible hasta],MATCH($M148,tblLocalizaciones[Código localización],0)),""))</f>
        <v/>
      </c>
      <c r="S148" s="25">
        <f>IF($A148="","",IF($M148="","Sin asignar",IF($E148="","Falta fecha",IF(OR($Q148="",$R148=""),"Por confirmar",IF(AND($E148&gt;=$Q148,$E148&lt;=$R148),"Disponible","No disponible")))))</f>
        <v/>
      </c>
      <c r="T148" s="42">
        <f>IF(OR($A148="",$M148="",$F148=""),"",IFERROR(ROUND($F148*INDEX(tblLocalizaciones[Coste por jornada (€)],MATCH($M148,tblLocalizaciones[Código localización],0))+INDEX(tblLocalizaciones[Coste de permisos (€)],MATCH($M148,tblLocalizaciones[Código localización],0))+INDEX(tblLocalizaciones[Otros costes fijos (€)],MATCH($M148,tblLocalizaciones[Código localización],0)),2),""))</f>
        <v/>
      </c>
      <c r="U148" s="13" t="n"/>
      <c r="V148" s="13" t="n"/>
      <c r="W148" s="25">
        <f>IF($A148="","",IF(COUNTIF($A$5:$A$204,$A148)&gt;1,"REVISAR",IF($M148="","REVISAR",IF($N148="Código no encontrado","CONFLICTO",IF($S148="No disponible","CONFLICTO",IF($O148="Descartada","CONFLICTO",IF(OR($E148="",$F148="",$U148=""),"REVISAR",IF(OR($P148="Denegado",$P148="No consultado"),"REVISAR","CORRECTO")))))))</f>
        <v/>
      </c>
      <c r="X148" s="24" t="n"/>
    </row>
    <row r="149">
      <c r="A149" s="13" t="n"/>
      <c r="B149" s="13" t="n"/>
      <c r="C149" s="24" t="n"/>
      <c r="D149" s="13" t="n"/>
      <c r="E149" s="37" t="n"/>
      <c r="F149" s="13" t="n"/>
      <c r="G149" s="13" t="n"/>
      <c r="H149" s="13" t="n"/>
      <c r="I149" s="13" t="n"/>
      <c r="J149" s="13" t="n"/>
      <c r="K149" s="13" t="n"/>
      <c r="L149" s="13" t="n"/>
      <c r="M149" s="13" t="n"/>
      <c r="N149" s="25">
        <f>IF($A149="","",IF($M149="","",IFERROR(INDEX(tblLocalizaciones[Nombre de la localización],MATCH($M149,tblLocalizaciones[Código localización],0)),"Código no encontrado")))</f>
        <v/>
      </c>
      <c r="O149" s="25">
        <f>IF(OR($A149="",$M149=""),"",IFERROR(INDEX(tblLocalizaciones[Estado candidatura],MATCH($M149,tblLocalizaciones[Código localización],0)),""))</f>
        <v/>
      </c>
      <c r="P149" s="25">
        <f>IF(OR($A149="",$M149=""),"",IFERROR(INDEX(tblLocalizaciones[Estado permiso],MATCH($M149,tblLocalizaciones[Código localización],0)),""))</f>
        <v/>
      </c>
      <c r="Q149" s="43">
        <f>IF(OR($A149="",$M149=""),"",IFERROR(INDEX(tblLocalizaciones[Disponible desde],MATCH($M149,tblLocalizaciones[Código localización],0)),""))</f>
        <v/>
      </c>
      <c r="R149" s="43">
        <f>IF(OR($A149="",$M149=""),"",IFERROR(INDEX(tblLocalizaciones[Disponible hasta],MATCH($M149,tblLocalizaciones[Código localización],0)),""))</f>
        <v/>
      </c>
      <c r="S149" s="25">
        <f>IF($A149="","",IF($M149="","Sin asignar",IF($E149="","Falta fecha",IF(OR($Q149="",$R149=""),"Por confirmar",IF(AND($E149&gt;=$Q149,$E149&lt;=$R149),"Disponible","No disponible")))))</f>
        <v/>
      </c>
      <c r="T149" s="42">
        <f>IF(OR($A149="",$M149="",$F149=""),"",IFERROR(ROUND($F149*INDEX(tblLocalizaciones[Coste por jornada (€)],MATCH($M149,tblLocalizaciones[Código localización],0))+INDEX(tblLocalizaciones[Coste de permisos (€)],MATCH($M149,tblLocalizaciones[Código localización],0))+INDEX(tblLocalizaciones[Otros costes fijos (€)],MATCH($M149,tblLocalizaciones[Código localización],0)),2),""))</f>
        <v/>
      </c>
      <c r="U149" s="13" t="n"/>
      <c r="V149" s="13" t="n"/>
      <c r="W149" s="25">
        <f>IF($A149="","",IF(COUNTIF($A$5:$A$204,$A149)&gt;1,"REVISAR",IF($M149="","REVISAR",IF($N149="Código no encontrado","CONFLICTO",IF($S149="No disponible","CONFLICTO",IF($O149="Descartada","CONFLICTO",IF(OR($E149="",$F149="",$U149=""),"REVISAR",IF(OR($P149="Denegado",$P149="No consultado"),"REVISAR","CORRECTO")))))))</f>
        <v/>
      </c>
      <c r="X149" s="24" t="n"/>
    </row>
    <row r="150">
      <c r="A150" s="13" t="n"/>
      <c r="B150" s="13" t="n"/>
      <c r="C150" s="24" t="n"/>
      <c r="D150" s="13" t="n"/>
      <c r="E150" s="37" t="n"/>
      <c r="F150" s="13" t="n"/>
      <c r="G150" s="13" t="n"/>
      <c r="H150" s="13" t="n"/>
      <c r="I150" s="13" t="n"/>
      <c r="J150" s="13" t="n"/>
      <c r="K150" s="13" t="n"/>
      <c r="L150" s="13" t="n"/>
      <c r="M150" s="13" t="n"/>
      <c r="N150" s="25">
        <f>IF($A150="","",IF($M150="","",IFERROR(INDEX(tblLocalizaciones[Nombre de la localización],MATCH($M150,tblLocalizaciones[Código localización],0)),"Código no encontrado")))</f>
        <v/>
      </c>
      <c r="O150" s="25">
        <f>IF(OR($A150="",$M150=""),"",IFERROR(INDEX(tblLocalizaciones[Estado candidatura],MATCH($M150,tblLocalizaciones[Código localización],0)),""))</f>
        <v/>
      </c>
      <c r="P150" s="25">
        <f>IF(OR($A150="",$M150=""),"",IFERROR(INDEX(tblLocalizaciones[Estado permiso],MATCH($M150,tblLocalizaciones[Código localización],0)),""))</f>
        <v/>
      </c>
      <c r="Q150" s="43">
        <f>IF(OR($A150="",$M150=""),"",IFERROR(INDEX(tblLocalizaciones[Disponible desde],MATCH($M150,tblLocalizaciones[Código localización],0)),""))</f>
        <v/>
      </c>
      <c r="R150" s="43">
        <f>IF(OR($A150="",$M150=""),"",IFERROR(INDEX(tblLocalizaciones[Disponible hasta],MATCH($M150,tblLocalizaciones[Código localización],0)),""))</f>
        <v/>
      </c>
      <c r="S150" s="25">
        <f>IF($A150="","",IF($M150="","Sin asignar",IF($E150="","Falta fecha",IF(OR($Q150="",$R150=""),"Por confirmar",IF(AND($E150&gt;=$Q150,$E150&lt;=$R150),"Disponible","No disponible")))))</f>
        <v/>
      </c>
      <c r="T150" s="42">
        <f>IF(OR($A150="",$M150="",$F150=""),"",IFERROR(ROUND($F150*INDEX(tblLocalizaciones[Coste por jornada (€)],MATCH($M150,tblLocalizaciones[Código localización],0))+INDEX(tblLocalizaciones[Coste de permisos (€)],MATCH($M150,tblLocalizaciones[Código localización],0))+INDEX(tblLocalizaciones[Otros costes fijos (€)],MATCH($M150,tblLocalizaciones[Código localización],0)),2),""))</f>
        <v/>
      </c>
      <c r="U150" s="13" t="n"/>
      <c r="V150" s="13" t="n"/>
      <c r="W150" s="25">
        <f>IF($A150="","",IF(COUNTIF($A$5:$A$204,$A150)&gt;1,"REVISAR",IF($M150="","REVISAR",IF($N150="Código no encontrado","CONFLICTO",IF($S150="No disponible","CONFLICTO",IF($O150="Descartada","CONFLICTO",IF(OR($E150="",$F150="",$U150=""),"REVISAR",IF(OR($P150="Denegado",$P150="No consultado"),"REVISAR","CORRECTO")))))))</f>
        <v/>
      </c>
      <c r="X150" s="24" t="n"/>
    </row>
    <row r="151">
      <c r="A151" s="13" t="n"/>
      <c r="B151" s="13" t="n"/>
      <c r="C151" s="24" t="n"/>
      <c r="D151" s="13" t="n"/>
      <c r="E151" s="37" t="n"/>
      <c r="F151" s="13" t="n"/>
      <c r="G151" s="13" t="n"/>
      <c r="H151" s="13" t="n"/>
      <c r="I151" s="13" t="n"/>
      <c r="J151" s="13" t="n"/>
      <c r="K151" s="13" t="n"/>
      <c r="L151" s="13" t="n"/>
      <c r="M151" s="13" t="n"/>
      <c r="N151" s="25">
        <f>IF($A151="","",IF($M151="","",IFERROR(INDEX(tblLocalizaciones[Nombre de la localización],MATCH($M151,tblLocalizaciones[Código localización],0)),"Código no encontrado")))</f>
        <v/>
      </c>
      <c r="O151" s="25">
        <f>IF(OR($A151="",$M151=""),"",IFERROR(INDEX(tblLocalizaciones[Estado candidatura],MATCH($M151,tblLocalizaciones[Código localización],0)),""))</f>
        <v/>
      </c>
      <c r="P151" s="25">
        <f>IF(OR($A151="",$M151=""),"",IFERROR(INDEX(tblLocalizaciones[Estado permiso],MATCH($M151,tblLocalizaciones[Código localización],0)),""))</f>
        <v/>
      </c>
      <c r="Q151" s="43">
        <f>IF(OR($A151="",$M151=""),"",IFERROR(INDEX(tblLocalizaciones[Disponible desde],MATCH($M151,tblLocalizaciones[Código localización],0)),""))</f>
        <v/>
      </c>
      <c r="R151" s="43">
        <f>IF(OR($A151="",$M151=""),"",IFERROR(INDEX(tblLocalizaciones[Disponible hasta],MATCH($M151,tblLocalizaciones[Código localización],0)),""))</f>
        <v/>
      </c>
      <c r="S151" s="25">
        <f>IF($A151="","",IF($M151="","Sin asignar",IF($E151="","Falta fecha",IF(OR($Q151="",$R151=""),"Por confirmar",IF(AND($E151&gt;=$Q151,$E151&lt;=$R151),"Disponible","No disponible")))))</f>
        <v/>
      </c>
      <c r="T151" s="42">
        <f>IF(OR($A151="",$M151="",$F151=""),"",IFERROR(ROUND($F151*INDEX(tblLocalizaciones[Coste por jornada (€)],MATCH($M151,tblLocalizaciones[Código localización],0))+INDEX(tblLocalizaciones[Coste de permisos (€)],MATCH($M151,tblLocalizaciones[Código localización],0))+INDEX(tblLocalizaciones[Otros costes fijos (€)],MATCH($M151,tblLocalizaciones[Código localización],0)),2),""))</f>
        <v/>
      </c>
      <c r="U151" s="13" t="n"/>
      <c r="V151" s="13" t="n"/>
      <c r="W151" s="25">
        <f>IF($A151="","",IF(COUNTIF($A$5:$A$204,$A151)&gt;1,"REVISAR",IF($M151="","REVISAR",IF($N151="Código no encontrado","CONFLICTO",IF($S151="No disponible","CONFLICTO",IF($O151="Descartada","CONFLICTO",IF(OR($E151="",$F151="",$U151=""),"REVISAR",IF(OR($P151="Denegado",$P151="No consultado"),"REVISAR","CORRECTO")))))))</f>
        <v/>
      </c>
      <c r="X151" s="24" t="n"/>
    </row>
    <row r="152">
      <c r="A152" s="13" t="n"/>
      <c r="B152" s="13" t="n"/>
      <c r="C152" s="24" t="n"/>
      <c r="D152" s="13" t="n"/>
      <c r="E152" s="37" t="n"/>
      <c r="F152" s="13" t="n"/>
      <c r="G152" s="13" t="n"/>
      <c r="H152" s="13" t="n"/>
      <c r="I152" s="13" t="n"/>
      <c r="J152" s="13" t="n"/>
      <c r="K152" s="13" t="n"/>
      <c r="L152" s="13" t="n"/>
      <c r="M152" s="13" t="n"/>
      <c r="N152" s="25">
        <f>IF($A152="","",IF($M152="","",IFERROR(INDEX(tblLocalizaciones[Nombre de la localización],MATCH($M152,tblLocalizaciones[Código localización],0)),"Código no encontrado")))</f>
        <v/>
      </c>
      <c r="O152" s="25">
        <f>IF(OR($A152="",$M152=""),"",IFERROR(INDEX(tblLocalizaciones[Estado candidatura],MATCH($M152,tblLocalizaciones[Código localización],0)),""))</f>
        <v/>
      </c>
      <c r="P152" s="25">
        <f>IF(OR($A152="",$M152=""),"",IFERROR(INDEX(tblLocalizaciones[Estado permiso],MATCH($M152,tblLocalizaciones[Código localización],0)),""))</f>
        <v/>
      </c>
      <c r="Q152" s="43">
        <f>IF(OR($A152="",$M152=""),"",IFERROR(INDEX(tblLocalizaciones[Disponible desde],MATCH($M152,tblLocalizaciones[Código localización],0)),""))</f>
        <v/>
      </c>
      <c r="R152" s="43">
        <f>IF(OR($A152="",$M152=""),"",IFERROR(INDEX(tblLocalizaciones[Disponible hasta],MATCH($M152,tblLocalizaciones[Código localización],0)),""))</f>
        <v/>
      </c>
      <c r="S152" s="25">
        <f>IF($A152="","",IF($M152="","Sin asignar",IF($E152="","Falta fecha",IF(OR($Q152="",$R152=""),"Por confirmar",IF(AND($E152&gt;=$Q152,$E152&lt;=$R152),"Disponible","No disponible")))))</f>
        <v/>
      </c>
      <c r="T152" s="42">
        <f>IF(OR($A152="",$M152="",$F152=""),"",IFERROR(ROUND($F152*INDEX(tblLocalizaciones[Coste por jornada (€)],MATCH($M152,tblLocalizaciones[Código localización],0))+INDEX(tblLocalizaciones[Coste de permisos (€)],MATCH($M152,tblLocalizaciones[Código localización],0))+INDEX(tblLocalizaciones[Otros costes fijos (€)],MATCH($M152,tblLocalizaciones[Código localización],0)),2),""))</f>
        <v/>
      </c>
      <c r="U152" s="13" t="n"/>
      <c r="V152" s="13" t="n"/>
      <c r="W152" s="25">
        <f>IF($A152="","",IF(COUNTIF($A$5:$A$204,$A152)&gt;1,"REVISAR",IF($M152="","REVISAR",IF($N152="Código no encontrado","CONFLICTO",IF($S152="No disponible","CONFLICTO",IF($O152="Descartada","CONFLICTO",IF(OR($E152="",$F152="",$U152=""),"REVISAR",IF(OR($P152="Denegado",$P152="No consultado"),"REVISAR","CORRECTO")))))))</f>
        <v/>
      </c>
      <c r="X152" s="24" t="n"/>
    </row>
    <row r="153">
      <c r="A153" s="13" t="n"/>
      <c r="B153" s="13" t="n"/>
      <c r="C153" s="24" t="n"/>
      <c r="D153" s="13" t="n"/>
      <c r="E153" s="37" t="n"/>
      <c r="F153" s="13" t="n"/>
      <c r="G153" s="13" t="n"/>
      <c r="H153" s="13" t="n"/>
      <c r="I153" s="13" t="n"/>
      <c r="J153" s="13" t="n"/>
      <c r="K153" s="13" t="n"/>
      <c r="L153" s="13" t="n"/>
      <c r="M153" s="13" t="n"/>
      <c r="N153" s="25">
        <f>IF($A153="","",IF($M153="","",IFERROR(INDEX(tblLocalizaciones[Nombre de la localización],MATCH($M153,tblLocalizaciones[Código localización],0)),"Código no encontrado")))</f>
        <v/>
      </c>
      <c r="O153" s="25">
        <f>IF(OR($A153="",$M153=""),"",IFERROR(INDEX(tblLocalizaciones[Estado candidatura],MATCH($M153,tblLocalizaciones[Código localización],0)),""))</f>
        <v/>
      </c>
      <c r="P153" s="25">
        <f>IF(OR($A153="",$M153=""),"",IFERROR(INDEX(tblLocalizaciones[Estado permiso],MATCH($M153,tblLocalizaciones[Código localización],0)),""))</f>
        <v/>
      </c>
      <c r="Q153" s="43">
        <f>IF(OR($A153="",$M153=""),"",IFERROR(INDEX(tblLocalizaciones[Disponible desde],MATCH($M153,tblLocalizaciones[Código localización],0)),""))</f>
        <v/>
      </c>
      <c r="R153" s="43">
        <f>IF(OR($A153="",$M153=""),"",IFERROR(INDEX(tblLocalizaciones[Disponible hasta],MATCH($M153,tblLocalizaciones[Código localización],0)),""))</f>
        <v/>
      </c>
      <c r="S153" s="25">
        <f>IF($A153="","",IF($M153="","Sin asignar",IF($E153="","Falta fecha",IF(OR($Q153="",$R153=""),"Por confirmar",IF(AND($E153&gt;=$Q153,$E153&lt;=$R153),"Disponible","No disponible")))))</f>
        <v/>
      </c>
      <c r="T153" s="42">
        <f>IF(OR($A153="",$M153="",$F153=""),"",IFERROR(ROUND($F153*INDEX(tblLocalizaciones[Coste por jornada (€)],MATCH($M153,tblLocalizaciones[Código localización],0))+INDEX(tblLocalizaciones[Coste de permisos (€)],MATCH($M153,tblLocalizaciones[Código localización],0))+INDEX(tblLocalizaciones[Otros costes fijos (€)],MATCH($M153,tblLocalizaciones[Código localización],0)),2),""))</f>
        <v/>
      </c>
      <c r="U153" s="13" t="n"/>
      <c r="V153" s="13" t="n"/>
      <c r="W153" s="25">
        <f>IF($A153="","",IF(COUNTIF($A$5:$A$204,$A153)&gt;1,"REVISAR",IF($M153="","REVISAR",IF($N153="Código no encontrado","CONFLICTO",IF($S153="No disponible","CONFLICTO",IF($O153="Descartada","CONFLICTO",IF(OR($E153="",$F153="",$U153=""),"REVISAR",IF(OR($P153="Denegado",$P153="No consultado"),"REVISAR","CORRECTO")))))))</f>
        <v/>
      </c>
      <c r="X153" s="24" t="n"/>
    </row>
    <row r="154">
      <c r="A154" s="13" t="n"/>
      <c r="B154" s="13" t="n"/>
      <c r="C154" s="24" t="n"/>
      <c r="D154" s="13" t="n"/>
      <c r="E154" s="37" t="n"/>
      <c r="F154" s="13" t="n"/>
      <c r="G154" s="13" t="n"/>
      <c r="H154" s="13" t="n"/>
      <c r="I154" s="13" t="n"/>
      <c r="J154" s="13" t="n"/>
      <c r="K154" s="13" t="n"/>
      <c r="L154" s="13" t="n"/>
      <c r="M154" s="13" t="n"/>
      <c r="N154" s="25">
        <f>IF($A154="","",IF($M154="","",IFERROR(INDEX(tblLocalizaciones[Nombre de la localización],MATCH($M154,tblLocalizaciones[Código localización],0)),"Código no encontrado")))</f>
        <v/>
      </c>
      <c r="O154" s="25">
        <f>IF(OR($A154="",$M154=""),"",IFERROR(INDEX(tblLocalizaciones[Estado candidatura],MATCH($M154,tblLocalizaciones[Código localización],0)),""))</f>
        <v/>
      </c>
      <c r="P154" s="25">
        <f>IF(OR($A154="",$M154=""),"",IFERROR(INDEX(tblLocalizaciones[Estado permiso],MATCH($M154,tblLocalizaciones[Código localización],0)),""))</f>
        <v/>
      </c>
      <c r="Q154" s="43">
        <f>IF(OR($A154="",$M154=""),"",IFERROR(INDEX(tblLocalizaciones[Disponible desde],MATCH($M154,tblLocalizaciones[Código localización],0)),""))</f>
        <v/>
      </c>
      <c r="R154" s="43">
        <f>IF(OR($A154="",$M154=""),"",IFERROR(INDEX(tblLocalizaciones[Disponible hasta],MATCH($M154,tblLocalizaciones[Código localización],0)),""))</f>
        <v/>
      </c>
      <c r="S154" s="25">
        <f>IF($A154="","",IF($M154="","Sin asignar",IF($E154="","Falta fecha",IF(OR($Q154="",$R154=""),"Por confirmar",IF(AND($E154&gt;=$Q154,$E154&lt;=$R154),"Disponible","No disponible")))))</f>
        <v/>
      </c>
      <c r="T154" s="42">
        <f>IF(OR($A154="",$M154="",$F154=""),"",IFERROR(ROUND($F154*INDEX(tblLocalizaciones[Coste por jornada (€)],MATCH($M154,tblLocalizaciones[Código localización],0))+INDEX(tblLocalizaciones[Coste de permisos (€)],MATCH($M154,tblLocalizaciones[Código localización],0))+INDEX(tblLocalizaciones[Otros costes fijos (€)],MATCH($M154,tblLocalizaciones[Código localización],0)),2),""))</f>
        <v/>
      </c>
      <c r="U154" s="13" t="n"/>
      <c r="V154" s="13" t="n"/>
      <c r="W154" s="25">
        <f>IF($A154="","",IF(COUNTIF($A$5:$A$204,$A154)&gt;1,"REVISAR",IF($M154="","REVISAR",IF($N154="Código no encontrado","CONFLICTO",IF($S154="No disponible","CONFLICTO",IF($O154="Descartada","CONFLICTO",IF(OR($E154="",$F154="",$U154=""),"REVISAR",IF(OR($P154="Denegado",$P154="No consultado"),"REVISAR","CORRECTO")))))))</f>
        <v/>
      </c>
      <c r="X154" s="24" t="n"/>
    </row>
    <row r="155">
      <c r="A155" s="13" t="n"/>
      <c r="B155" s="13" t="n"/>
      <c r="C155" s="24" t="n"/>
      <c r="D155" s="13" t="n"/>
      <c r="E155" s="37" t="n"/>
      <c r="F155" s="13" t="n"/>
      <c r="G155" s="13" t="n"/>
      <c r="H155" s="13" t="n"/>
      <c r="I155" s="13" t="n"/>
      <c r="J155" s="13" t="n"/>
      <c r="K155" s="13" t="n"/>
      <c r="L155" s="13" t="n"/>
      <c r="M155" s="13" t="n"/>
      <c r="N155" s="25">
        <f>IF($A155="","",IF($M155="","",IFERROR(INDEX(tblLocalizaciones[Nombre de la localización],MATCH($M155,tblLocalizaciones[Código localización],0)),"Código no encontrado")))</f>
        <v/>
      </c>
      <c r="O155" s="25">
        <f>IF(OR($A155="",$M155=""),"",IFERROR(INDEX(tblLocalizaciones[Estado candidatura],MATCH($M155,tblLocalizaciones[Código localización],0)),""))</f>
        <v/>
      </c>
      <c r="P155" s="25">
        <f>IF(OR($A155="",$M155=""),"",IFERROR(INDEX(tblLocalizaciones[Estado permiso],MATCH($M155,tblLocalizaciones[Código localización],0)),""))</f>
        <v/>
      </c>
      <c r="Q155" s="43">
        <f>IF(OR($A155="",$M155=""),"",IFERROR(INDEX(tblLocalizaciones[Disponible desde],MATCH($M155,tblLocalizaciones[Código localización],0)),""))</f>
        <v/>
      </c>
      <c r="R155" s="43">
        <f>IF(OR($A155="",$M155=""),"",IFERROR(INDEX(tblLocalizaciones[Disponible hasta],MATCH($M155,tblLocalizaciones[Código localización],0)),""))</f>
        <v/>
      </c>
      <c r="S155" s="25">
        <f>IF($A155="","",IF($M155="","Sin asignar",IF($E155="","Falta fecha",IF(OR($Q155="",$R155=""),"Por confirmar",IF(AND($E155&gt;=$Q155,$E155&lt;=$R155),"Disponible","No disponible")))))</f>
        <v/>
      </c>
      <c r="T155" s="42">
        <f>IF(OR($A155="",$M155="",$F155=""),"",IFERROR(ROUND($F155*INDEX(tblLocalizaciones[Coste por jornada (€)],MATCH($M155,tblLocalizaciones[Código localización],0))+INDEX(tblLocalizaciones[Coste de permisos (€)],MATCH($M155,tblLocalizaciones[Código localización],0))+INDEX(tblLocalizaciones[Otros costes fijos (€)],MATCH($M155,tblLocalizaciones[Código localización],0)),2),""))</f>
        <v/>
      </c>
      <c r="U155" s="13" t="n"/>
      <c r="V155" s="13" t="n"/>
      <c r="W155" s="25">
        <f>IF($A155="","",IF(COUNTIF($A$5:$A$204,$A155)&gt;1,"REVISAR",IF($M155="","REVISAR",IF($N155="Código no encontrado","CONFLICTO",IF($S155="No disponible","CONFLICTO",IF($O155="Descartada","CONFLICTO",IF(OR($E155="",$F155="",$U155=""),"REVISAR",IF(OR($P155="Denegado",$P155="No consultado"),"REVISAR","CORRECTO")))))))</f>
        <v/>
      </c>
      <c r="X155" s="24" t="n"/>
    </row>
    <row r="156">
      <c r="A156" s="13" t="n"/>
      <c r="B156" s="13" t="n"/>
      <c r="C156" s="24" t="n"/>
      <c r="D156" s="13" t="n"/>
      <c r="E156" s="37" t="n"/>
      <c r="F156" s="13" t="n"/>
      <c r="G156" s="13" t="n"/>
      <c r="H156" s="13" t="n"/>
      <c r="I156" s="13" t="n"/>
      <c r="J156" s="13" t="n"/>
      <c r="K156" s="13" t="n"/>
      <c r="L156" s="13" t="n"/>
      <c r="M156" s="13" t="n"/>
      <c r="N156" s="25">
        <f>IF($A156="","",IF($M156="","",IFERROR(INDEX(tblLocalizaciones[Nombre de la localización],MATCH($M156,tblLocalizaciones[Código localización],0)),"Código no encontrado")))</f>
        <v/>
      </c>
      <c r="O156" s="25">
        <f>IF(OR($A156="",$M156=""),"",IFERROR(INDEX(tblLocalizaciones[Estado candidatura],MATCH($M156,tblLocalizaciones[Código localización],0)),""))</f>
        <v/>
      </c>
      <c r="P156" s="25">
        <f>IF(OR($A156="",$M156=""),"",IFERROR(INDEX(tblLocalizaciones[Estado permiso],MATCH($M156,tblLocalizaciones[Código localización],0)),""))</f>
        <v/>
      </c>
      <c r="Q156" s="43">
        <f>IF(OR($A156="",$M156=""),"",IFERROR(INDEX(tblLocalizaciones[Disponible desde],MATCH($M156,tblLocalizaciones[Código localización],0)),""))</f>
        <v/>
      </c>
      <c r="R156" s="43">
        <f>IF(OR($A156="",$M156=""),"",IFERROR(INDEX(tblLocalizaciones[Disponible hasta],MATCH($M156,tblLocalizaciones[Código localización],0)),""))</f>
        <v/>
      </c>
      <c r="S156" s="25">
        <f>IF($A156="","",IF($M156="","Sin asignar",IF($E156="","Falta fecha",IF(OR($Q156="",$R156=""),"Por confirmar",IF(AND($E156&gt;=$Q156,$E156&lt;=$R156),"Disponible","No disponible")))))</f>
        <v/>
      </c>
      <c r="T156" s="42">
        <f>IF(OR($A156="",$M156="",$F156=""),"",IFERROR(ROUND($F156*INDEX(tblLocalizaciones[Coste por jornada (€)],MATCH($M156,tblLocalizaciones[Código localización],0))+INDEX(tblLocalizaciones[Coste de permisos (€)],MATCH($M156,tblLocalizaciones[Código localización],0))+INDEX(tblLocalizaciones[Otros costes fijos (€)],MATCH($M156,tblLocalizaciones[Código localización],0)),2),""))</f>
        <v/>
      </c>
      <c r="U156" s="13" t="n"/>
      <c r="V156" s="13" t="n"/>
      <c r="W156" s="25">
        <f>IF($A156="","",IF(COUNTIF($A$5:$A$204,$A156)&gt;1,"REVISAR",IF($M156="","REVISAR",IF($N156="Código no encontrado","CONFLICTO",IF($S156="No disponible","CONFLICTO",IF($O156="Descartada","CONFLICTO",IF(OR($E156="",$F156="",$U156=""),"REVISAR",IF(OR($P156="Denegado",$P156="No consultado"),"REVISAR","CORRECTO")))))))</f>
        <v/>
      </c>
      <c r="X156" s="24" t="n"/>
    </row>
    <row r="157">
      <c r="A157" s="13" t="n"/>
      <c r="B157" s="13" t="n"/>
      <c r="C157" s="24" t="n"/>
      <c r="D157" s="13" t="n"/>
      <c r="E157" s="37" t="n"/>
      <c r="F157" s="13" t="n"/>
      <c r="G157" s="13" t="n"/>
      <c r="H157" s="13" t="n"/>
      <c r="I157" s="13" t="n"/>
      <c r="J157" s="13" t="n"/>
      <c r="K157" s="13" t="n"/>
      <c r="L157" s="13" t="n"/>
      <c r="M157" s="13" t="n"/>
      <c r="N157" s="25">
        <f>IF($A157="","",IF($M157="","",IFERROR(INDEX(tblLocalizaciones[Nombre de la localización],MATCH($M157,tblLocalizaciones[Código localización],0)),"Código no encontrado")))</f>
        <v/>
      </c>
      <c r="O157" s="25">
        <f>IF(OR($A157="",$M157=""),"",IFERROR(INDEX(tblLocalizaciones[Estado candidatura],MATCH($M157,tblLocalizaciones[Código localización],0)),""))</f>
        <v/>
      </c>
      <c r="P157" s="25">
        <f>IF(OR($A157="",$M157=""),"",IFERROR(INDEX(tblLocalizaciones[Estado permiso],MATCH($M157,tblLocalizaciones[Código localización],0)),""))</f>
        <v/>
      </c>
      <c r="Q157" s="43">
        <f>IF(OR($A157="",$M157=""),"",IFERROR(INDEX(tblLocalizaciones[Disponible desde],MATCH($M157,tblLocalizaciones[Código localización],0)),""))</f>
        <v/>
      </c>
      <c r="R157" s="43">
        <f>IF(OR($A157="",$M157=""),"",IFERROR(INDEX(tblLocalizaciones[Disponible hasta],MATCH($M157,tblLocalizaciones[Código localización],0)),""))</f>
        <v/>
      </c>
      <c r="S157" s="25">
        <f>IF($A157="","",IF($M157="","Sin asignar",IF($E157="","Falta fecha",IF(OR($Q157="",$R157=""),"Por confirmar",IF(AND($E157&gt;=$Q157,$E157&lt;=$R157),"Disponible","No disponible")))))</f>
        <v/>
      </c>
      <c r="T157" s="42">
        <f>IF(OR($A157="",$M157="",$F157=""),"",IFERROR(ROUND($F157*INDEX(tblLocalizaciones[Coste por jornada (€)],MATCH($M157,tblLocalizaciones[Código localización],0))+INDEX(tblLocalizaciones[Coste de permisos (€)],MATCH($M157,tblLocalizaciones[Código localización],0))+INDEX(tblLocalizaciones[Otros costes fijos (€)],MATCH($M157,tblLocalizaciones[Código localización],0)),2),""))</f>
        <v/>
      </c>
      <c r="U157" s="13" t="n"/>
      <c r="V157" s="13" t="n"/>
      <c r="W157" s="25">
        <f>IF($A157="","",IF(COUNTIF($A$5:$A$204,$A157)&gt;1,"REVISAR",IF($M157="","REVISAR",IF($N157="Código no encontrado","CONFLICTO",IF($S157="No disponible","CONFLICTO",IF($O157="Descartada","CONFLICTO",IF(OR($E157="",$F157="",$U157=""),"REVISAR",IF(OR($P157="Denegado",$P157="No consultado"),"REVISAR","CORRECTO")))))))</f>
        <v/>
      </c>
      <c r="X157" s="24" t="n"/>
    </row>
    <row r="158">
      <c r="A158" s="13" t="n"/>
      <c r="B158" s="13" t="n"/>
      <c r="C158" s="24" t="n"/>
      <c r="D158" s="13" t="n"/>
      <c r="E158" s="37" t="n"/>
      <c r="F158" s="13" t="n"/>
      <c r="G158" s="13" t="n"/>
      <c r="H158" s="13" t="n"/>
      <c r="I158" s="13" t="n"/>
      <c r="J158" s="13" t="n"/>
      <c r="K158" s="13" t="n"/>
      <c r="L158" s="13" t="n"/>
      <c r="M158" s="13" t="n"/>
      <c r="N158" s="25">
        <f>IF($A158="","",IF($M158="","",IFERROR(INDEX(tblLocalizaciones[Nombre de la localización],MATCH($M158,tblLocalizaciones[Código localización],0)),"Código no encontrado")))</f>
        <v/>
      </c>
      <c r="O158" s="25">
        <f>IF(OR($A158="",$M158=""),"",IFERROR(INDEX(tblLocalizaciones[Estado candidatura],MATCH($M158,tblLocalizaciones[Código localización],0)),""))</f>
        <v/>
      </c>
      <c r="P158" s="25">
        <f>IF(OR($A158="",$M158=""),"",IFERROR(INDEX(tblLocalizaciones[Estado permiso],MATCH($M158,tblLocalizaciones[Código localización],0)),""))</f>
        <v/>
      </c>
      <c r="Q158" s="43">
        <f>IF(OR($A158="",$M158=""),"",IFERROR(INDEX(tblLocalizaciones[Disponible desde],MATCH($M158,tblLocalizaciones[Código localización],0)),""))</f>
        <v/>
      </c>
      <c r="R158" s="43">
        <f>IF(OR($A158="",$M158=""),"",IFERROR(INDEX(tblLocalizaciones[Disponible hasta],MATCH($M158,tblLocalizaciones[Código localización],0)),""))</f>
        <v/>
      </c>
      <c r="S158" s="25">
        <f>IF($A158="","",IF($M158="","Sin asignar",IF($E158="","Falta fecha",IF(OR($Q158="",$R158=""),"Por confirmar",IF(AND($E158&gt;=$Q158,$E158&lt;=$R158),"Disponible","No disponible")))))</f>
        <v/>
      </c>
      <c r="T158" s="42">
        <f>IF(OR($A158="",$M158="",$F158=""),"",IFERROR(ROUND($F158*INDEX(tblLocalizaciones[Coste por jornada (€)],MATCH($M158,tblLocalizaciones[Código localización],0))+INDEX(tblLocalizaciones[Coste de permisos (€)],MATCH($M158,tblLocalizaciones[Código localización],0))+INDEX(tblLocalizaciones[Otros costes fijos (€)],MATCH($M158,tblLocalizaciones[Código localización],0)),2),""))</f>
        <v/>
      </c>
      <c r="U158" s="13" t="n"/>
      <c r="V158" s="13" t="n"/>
      <c r="W158" s="25">
        <f>IF($A158="","",IF(COUNTIF($A$5:$A$204,$A158)&gt;1,"REVISAR",IF($M158="","REVISAR",IF($N158="Código no encontrado","CONFLICTO",IF($S158="No disponible","CONFLICTO",IF($O158="Descartada","CONFLICTO",IF(OR($E158="",$F158="",$U158=""),"REVISAR",IF(OR($P158="Denegado",$P158="No consultado"),"REVISAR","CORRECTO")))))))</f>
        <v/>
      </c>
      <c r="X158" s="24" t="n"/>
    </row>
    <row r="159">
      <c r="A159" s="13" t="n"/>
      <c r="B159" s="13" t="n"/>
      <c r="C159" s="24" t="n"/>
      <c r="D159" s="13" t="n"/>
      <c r="E159" s="37" t="n"/>
      <c r="F159" s="13" t="n"/>
      <c r="G159" s="13" t="n"/>
      <c r="H159" s="13" t="n"/>
      <c r="I159" s="13" t="n"/>
      <c r="J159" s="13" t="n"/>
      <c r="K159" s="13" t="n"/>
      <c r="L159" s="13" t="n"/>
      <c r="M159" s="13" t="n"/>
      <c r="N159" s="25">
        <f>IF($A159="","",IF($M159="","",IFERROR(INDEX(tblLocalizaciones[Nombre de la localización],MATCH($M159,tblLocalizaciones[Código localización],0)),"Código no encontrado")))</f>
        <v/>
      </c>
      <c r="O159" s="25">
        <f>IF(OR($A159="",$M159=""),"",IFERROR(INDEX(tblLocalizaciones[Estado candidatura],MATCH($M159,tblLocalizaciones[Código localización],0)),""))</f>
        <v/>
      </c>
      <c r="P159" s="25">
        <f>IF(OR($A159="",$M159=""),"",IFERROR(INDEX(tblLocalizaciones[Estado permiso],MATCH($M159,tblLocalizaciones[Código localización],0)),""))</f>
        <v/>
      </c>
      <c r="Q159" s="43">
        <f>IF(OR($A159="",$M159=""),"",IFERROR(INDEX(tblLocalizaciones[Disponible desde],MATCH($M159,tblLocalizaciones[Código localización],0)),""))</f>
        <v/>
      </c>
      <c r="R159" s="43">
        <f>IF(OR($A159="",$M159=""),"",IFERROR(INDEX(tblLocalizaciones[Disponible hasta],MATCH($M159,tblLocalizaciones[Código localización],0)),""))</f>
        <v/>
      </c>
      <c r="S159" s="25">
        <f>IF($A159="","",IF($M159="","Sin asignar",IF($E159="","Falta fecha",IF(OR($Q159="",$R159=""),"Por confirmar",IF(AND($E159&gt;=$Q159,$E159&lt;=$R159),"Disponible","No disponible")))))</f>
        <v/>
      </c>
      <c r="T159" s="42">
        <f>IF(OR($A159="",$M159="",$F159=""),"",IFERROR(ROUND($F159*INDEX(tblLocalizaciones[Coste por jornada (€)],MATCH($M159,tblLocalizaciones[Código localización],0))+INDEX(tblLocalizaciones[Coste de permisos (€)],MATCH($M159,tblLocalizaciones[Código localización],0))+INDEX(tblLocalizaciones[Otros costes fijos (€)],MATCH($M159,tblLocalizaciones[Código localización],0)),2),""))</f>
        <v/>
      </c>
      <c r="U159" s="13" t="n"/>
      <c r="V159" s="13" t="n"/>
      <c r="W159" s="25">
        <f>IF($A159="","",IF(COUNTIF($A$5:$A$204,$A159)&gt;1,"REVISAR",IF($M159="","REVISAR",IF($N159="Código no encontrado","CONFLICTO",IF($S159="No disponible","CONFLICTO",IF($O159="Descartada","CONFLICTO",IF(OR($E159="",$F159="",$U159=""),"REVISAR",IF(OR($P159="Denegado",$P159="No consultado"),"REVISAR","CORRECTO")))))))</f>
        <v/>
      </c>
      <c r="X159" s="24" t="n"/>
    </row>
    <row r="160">
      <c r="A160" s="13" t="n"/>
      <c r="B160" s="13" t="n"/>
      <c r="C160" s="24" t="n"/>
      <c r="D160" s="13" t="n"/>
      <c r="E160" s="37" t="n"/>
      <c r="F160" s="13" t="n"/>
      <c r="G160" s="13" t="n"/>
      <c r="H160" s="13" t="n"/>
      <c r="I160" s="13" t="n"/>
      <c r="J160" s="13" t="n"/>
      <c r="K160" s="13" t="n"/>
      <c r="L160" s="13" t="n"/>
      <c r="M160" s="13" t="n"/>
      <c r="N160" s="25">
        <f>IF($A160="","",IF($M160="","",IFERROR(INDEX(tblLocalizaciones[Nombre de la localización],MATCH($M160,tblLocalizaciones[Código localización],0)),"Código no encontrado")))</f>
        <v/>
      </c>
      <c r="O160" s="25">
        <f>IF(OR($A160="",$M160=""),"",IFERROR(INDEX(tblLocalizaciones[Estado candidatura],MATCH($M160,tblLocalizaciones[Código localización],0)),""))</f>
        <v/>
      </c>
      <c r="P160" s="25">
        <f>IF(OR($A160="",$M160=""),"",IFERROR(INDEX(tblLocalizaciones[Estado permiso],MATCH($M160,tblLocalizaciones[Código localización],0)),""))</f>
        <v/>
      </c>
      <c r="Q160" s="43">
        <f>IF(OR($A160="",$M160=""),"",IFERROR(INDEX(tblLocalizaciones[Disponible desde],MATCH($M160,tblLocalizaciones[Código localización],0)),""))</f>
        <v/>
      </c>
      <c r="R160" s="43">
        <f>IF(OR($A160="",$M160=""),"",IFERROR(INDEX(tblLocalizaciones[Disponible hasta],MATCH($M160,tblLocalizaciones[Código localización],0)),""))</f>
        <v/>
      </c>
      <c r="S160" s="25">
        <f>IF($A160="","",IF($M160="","Sin asignar",IF($E160="","Falta fecha",IF(OR($Q160="",$R160=""),"Por confirmar",IF(AND($E160&gt;=$Q160,$E160&lt;=$R160),"Disponible","No disponible")))))</f>
        <v/>
      </c>
      <c r="T160" s="42">
        <f>IF(OR($A160="",$M160="",$F160=""),"",IFERROR(ROUND($F160*INDEX(tblLocalizaciones[Coste por jornada (€)],MATCH($M160,tblLocalizaciones[Código localización],0))+INDEX(tblLocalizaciones[Coste de permisos (€)],MATCH($M160,tblLocalizaciones[Código localización],0))+INDEX(tblLocalizaciones[Otros costes fijos (€)],MATCH($M160,tblLocalizaciones[Código localización],0)),2),""))</f>
        <v/>
      </c>
      <c r="U160" s="13" t="n"/>
      <c r="V160" s="13" t="n"/>
      <c r="W160" s="25">
        <f>IF($A160="","",IF(COUNTIF($A$5:$A$204,$A160)&gt;1,"REVISAR",IF($M160="","REVISAR",IF($N160="Código no encontrado","CONFLICTO",IF($S160="No disponible","CONFLICTO",IF($O160="Descartada","CONFLICTO",IF(OR($E160="",$F160="",$U160=""),"REVISAR",IF(OR($P160="Denegado",$P160="No consultado"),"REVISAR","CORRECTO")))))))</f>
        <v/>
      </c>
      <c r="X160" s="24" t="n"/>
    </row>
    <row r="161">
      <c r="A161" s="13" t="n"/>
      <c r="B161" s="13" t="n"/>
      <c r="C161" s="24" t="n"/>
      <c r="D161" s="13" t="n"/>
      <c r="E161" s="37" t="n"/>
      <c r="F161" s="13" t="n"/>
      <c r="G161" s="13" t="n"/>
      <c r="H161" s="13" t="n"/>
      <c r="I161" s="13" t="n"/>
      <c r="J161" s="13" t="n"/>
      <c r="K161" s="13" t="n"/>
      <c r="L161" s="13" t="n"/>
      <c r="M161" s="13" t="n"/>
      <c r="N161" s="25">
        <f>IF($A161="","",IF($M161="","",IFERROR(INDEX(tblLocalizaciones[Nombre de la localización],MATCH($M161,tblLocalizaciones[Código localización],0)),"Código no encontrado")))</f>
        <v/>
      </c>
      <c r="O161" s="25">
        <f>IF(OR($A161="",$M161=""),"",IFERROR(INDEX(tblLocalizaciones[Estado candidatura],MATCH($M161,tblLocalizaciones[Código localización],0)),""))</f>
        <v/>
      </c>
      <c r="P161" s="25">
        <f>IF(OR($A161="",$M161=""),"",IFERROR(INDEX(tblLocalizaciones[Estado permiso],MATCH($M161,tblLocalizaciones[Código localización],0)),""))</f>
        <v/>
      </c>
      <c r="Q161" s="43">
        <f>IF(OR($A161="",$M161=""),"",IFERROR(INDEX(tblLocalizaciones[Disponible desde],MATCH($M161,tblLocalizaciones[Código localización],0)),""))</f>
        <v/>
      </c>
      <c r="R161" s="43">
        <f>IF(OR($A161="",$M161=""),"",IFERROR(INDEX(tblLocalizaciones[Disponible hasta],MATCH($M161,tblLocalizaciones[Código localización],0)),""))</f>
        <v/>
      </c>
      <c r="S161" s="25">
        <f>IF($A161="","",IF($M161="","Sin asignar",IF($E161="","Falta fecha",IF(OR($Q161="",$R161=""),"Por confirmar",IF(AND($E161&gt;=$Q161,$E161&lt;=$R161),"Disponible","No disponible")))))</f>
        <v/>
      </c>
      <c r="T161" s="42">
        <f>IF(OR($A161="",$M161="",$F161=""),"",IFERROR(ROUND($F161*INDEX(tblLocalizaciones[Coste por jornada (€)],MATCH($M161,tblLocalizaciones[Código localización],0))+INDEX(tblLocalizaciones[Coste de permisos (€)],MATCH($M161,tblLocalizaciones[Código localización],0))+INDEX(tblLocalizaciones[Otros costes fijos (€)],MATCH($M161,tblLocalizaciones[Código localización],0)),2),""))</f>
        <v/>
      </c>
      <c r="U161" s="13" t="n"/>
      <c r="V161" s="13" t="n"/>
      <c r="W161" s="25">
        <f>IF($A161="","",IF(COUNTIF($A$5:$A$204,$A161)&gt;1,"REVISAR",IF($M161="","REVISAR",IF($N161="Código no encontrado","CONFLICTO",IF($S161="No disponible","CONFLICTO",IF($O161="Descartada","CONFLICTO",IF(OR($E161="",$F161="",$U161=""),"REVISAR",IF(OR($P161="Denegado",$P161="No consultado"),"REVISAR","CORRECTO")))))))</f>
        <v/>
      </c>
      <c r="X161" s="24" t="n"/>
    </row>
    <row r="162">
      <c r="A162" s="13" t="n"/>
      <c r="B162" s="13" t="n"/>
      <c r="C162" s="24" t="n"/>
      <c r="D162" s="13" t="n"/>
      <c r="E162" s="37" t="n"/>
      <c r="F162" s="13" t="n"/>
      <c r="G162" s="13" t="n"/>
      <c r="H162" s="13" t="n"/>
      <c r="I162" s="13" t="n"/>
      <c r="J162" s="13" t="n"/>
      <c r="K162" s="13" t="n"/>
      <c r="L162" s="13" t="n"/>
      <c r="M162" s="13" t="n"/>
      <c r="N162" s="25">
        <f>IF($A162="","",IF($M162="","",IFERROR(INDEX(tblLocalizaciones[Nombre de la localización],MATCH($M162,tblLocalizaciones[Código localización],0)),"Código no encontrado")))</f>
        <v/>
      </c>
      <c r="O162" s="25">
        <f>IF(OR($A162="",$M162=""),"",IFERROR(INDEX(tblLocalizaciones[Estado candidatura],MATCH($M162,tblLocalizaciones[Código localización],0)),""))</f>
        <v/>
      </c>
      <c r="P162" s="25">
        <f>IF(OR($A162="",$M162=""),"",IFERROR(INDEX(tblLocalizaciones[Estado permiso],MATCH($M162,tblLocalizaciones[Código localización],0)),""))</f>
        <v/>
      </c>
      <c r="Q162" s="43">
        <f>IF(OR($A162="",$M162=""),"",IFERROR(INDEX(tblLocalizaciones[Disponible desde],MATCH($M162,tblLocalizaciones[Código localización],0)),""))</f>
        <v/>
      </c>
      <c r="R162" s="43">
        <f>IF(OR($A162="",$M162=""),"",IFERROR(INDEX(tblLocalizaciones[Disponible hasta],MATCH($M162,tblLocalizaciones[Código localización],0)),""))</f>
        <v/>
      </c>
      <c r="S162" s="25">
        <f>IF($A162="","",IF($M162="","Sin asignar",IF($E162="","Falta fecha",IF(OR($Q162="",$R162=""),"Por confirmar",IF(AND($E162&gt;=$Q162,$E162&lt;=$R162),"Disponible","No disponible")))))</f>
        <v/>
      </c>
      <c r="T162" s="42">
        <f>IF(OR($A162="",$M162="",$F162=""),"",IFERROR(ROUND($F162*INDEX(tblLocalizaciones[Coste por jornada (€)],MATCH($M162,tblLocalizaciones[Código localización],0))+INDEX(tblLocalizaciones[Coste de permisos (€)],MATCH($M162,tblLocalizaciones[Código localización],0))+INDEX(tblLocalizaciones[Otros costes fijos (€)],MATCH($M162,tblLocalizaciones[Código localización],0)),2),""))</f>
        <v/>
      </c>
      <c r="U162" s="13" t="n"/>
      <c r="V162" s="13" t="n"/>
      <c r="W162" s="25">
        <f>IF($A162="","",IF(COUNTIF($A$5:$A$204,$A162)&gt;1,"REVISAR",IF($M162="","REVISAR",IF($N162="Código no encontrado","CONFLICTO",IF($S162="No disponible","CONFLICTO",IF($O162="Descartada","CONFLICTO",IF(OR($E162="",$F162="",$U162=""),"REVISAR",IF(OR($P162="Denegado",$P162="No consultado"),"REVISAR","CORRECTO")))))))</f>
        <v/>
      </c>
      <c r="X162" s="24" t="n"/>
    </row>
    <row r="163">
      <c r="A163" s="13" t="n"/>
      <c r="B163" s="13" t="n"/>
      <c r="C163" s="24" t="n"/>
      <c r="D163" s="13" t="n"/>
      <c r="E163" s="37" t="n"/>
      <c r="F163" s="13" t="n"/>
      <c r="G163" s="13" t="n"/>
      <c r="H163" s="13" t="n"/>
      <c r="I163" s="13" t="n"/>
      <c r="J163" s="13" t="n"/>
      <c r="K163" s="13" t="n"/>
      <c r="L163" s="13" t="n"/>
      <c r="M163" s="13" t="n"/>
      <c r="N163" s="25">
        <f>IF($A163="","",IF($M163="","",IFERROR(INDEX(tblLocalizaciones[Nombre de la localización],MATCH($M163,tblLocalizaciones[Código localización],0)),"Código no encontrado")))</f>
        <v/>
      </c>
      <c r="O163" s="25">
        <f>IF(OR($A163="",$M163=""),"",IFERROR(INDEX(tblLocalizaciones[Estado candidatura],MATCH($M163,tblLocalizaciones[Código localización],0)),""))</f>
        <v/>
      </c>
      <c r="P163" s="25">
        <f>IF(OR($A163="",$M163=""),"",IFERROR(INDEX(tblLocalizaciones[Estado permiso],MATCH($M163,tblLocalizaciones[Código localización],0)),""))</f>
        <v/>
      </c>
      <c r="Q163" s="43">
        <f>IF(OR($A163="",$M163=""),"",IFERROR(INDEX(tblLocalizaciones[Disponible desde],MATCH($M163,tblLocalizaciones[Código localización],0)),""))</f>
        <v/>
      </c>
      <c r="R163" s="43">
        <f>IF(OR($A163="",$M163=""),"",IFERROR(INDEX(tblLocalizaciones[Disponible hasta],MATCH($M163,tblLocalizaciones[Código localización],0)),""))</f>
        <v/>
      </c>
      <c r="S163" s="25">
        <f>IF($A163="","",IF($M163="","Sin asignar",IF($E163="","Falta fecha",IF(OR($Q163="",$R163=""),"Por confirmar",IF(AND($E163&gt;=$Q163,$E163&lt;=$R163),"Disponible","No disponible")))))</f>
        <v/>
      </c>
      <c r="T163" s="42">
        <f>IF(OR($A163="",$M163="",$F163=""),"",IFERROR(ROUND($F163*INDEX(tblLocalizaciones[Coste por jornada (€)],MATCH($M163,tblLocalizaciones[Código localización],0))+INDEX(tblLocalizaciones[Coste de permisos (€)],MATCH($M163,tblLocalizaciones[Código localización],0))+INDEX(tblLocalizaciones[Otros costes fijos (€)],MATCH($M163,tblLocalizaciones[Código localización],0)),2),""))</f>
        <v/>
      </c>
      <c r="U163" s="13" t="n"/>
      <c r="V163" s="13" t="n"/>
      <c r="W163" s="25">
        <f>IF($A163="","",IF(COUNTIF($A$5:$A$204,$A163)&gt;1,"REVISAR",IF($M163="","REVISAR",IF($N163="Código no encontrado","CONFLICTO",IF($S163="No disponible","CONFLICTO",IF($O163="Descartada","CONFLICTO",IF(OR($E163="",$F163="",$U163=""),"REVISAR",IF(OR($P163="Denegado",$P163="No consultado"),"REVISAR","CORRECTO")))))))</f>
        <v/>
      </c>
      <c r="X163" s="24" t="n"/>
    </row>
    <row r="164">
      <c r="A164" s="13" t="n"/>
      <c r="B164" s="13" t="n"/>
      <c r="C164" s="24" t="n"/>
      <c r="D164" s="13" t="n"/>
      <c r="E164" s="37" t="n"/>
      <c r="F164" s="13" t="n"/>
      <c r="G164" s="13" t="n"/>
      <c r="H164" s="13" t="n"/>
      <c r="I164" s="13" t="n"/>
      <c r="J164" s="13" t="n"/>
      <c r="K164" s="13" t="n"/>
      <c r="L164" s="13" t="n"/>
      <c r="M164" s="13" t="n"/>
      <c r="N164" s="25">
        <f>IF($A164="","",IF($M164="","",IFERROR(INDEX(tblLocalizaciones[Nombre de la localización],MATCH($M164,tblLocalizaciones[Código localización],0)),"Código no encontrado")))</f>
        <v/>
      </c>
      <c r="O164" s="25">
        <f>IF(OR($A164="",$M164=""),"",IFERROR(INDEX(tblLocalizaciones[Estado candidatura],MATCH($M164,tblLocalizaciones[Código localización],0)),""))</f>
        <v/>
      </c>
      <c r="P164" s="25">
        <f>IF(OR($A164="",$M164=""),"",IFERROR(INDEX(tblLocalizaciones[Estado permiso],MATCH($M164,tblLocalizaciones[Código localización],0)),""))</f>
        <v/>
      </c>
      <c r="Q164" s="43">
        <f>IF(OR($A164="",$M164=""),"",IFERROR(INDEX(tblLocalizaciones[Disponible desde],MATCH($M164,tblLocalizaciones[Código localización],0)),""))</f>
        <v/>
      </c>
      <c r="R164" s="43">
        <f>IF(OR($A164="",$M164=""),"",IFERROR(INDEX(tblLocalizaciones[Disponible hasta],MATCH($M164,tblLocalizaciones[Código localización],0)),""))</f>
        <v/>
      </c>
      <c r="S164" s="25">
        <f>IF($A164="","",IF($M164="","Sin asignar",IF($E164="","Falta fecha",IF(OR($Q164="",$R164=""),"Por confirmar",IF(AND($E164&gt;=$Q164,$E164&lt;=$R164),"Disponible","No disponible")))))</f>
        <v/>
      </c>
      <c r="T164" s="42">
        <f>IF(OR($A164="",$M164="",$F164=""),"",IFERROR(ROUND($F164*INDEX(tblLocalizaciones[Coste por jornada (€)],MATCH($M164,tblLocalizaciones[Código localización],0))+INDEX(tblLocalizaciones[Coste de permisos (€)],MATCH($M164,tblLocalizaciones[Código localización],0))+INDEX(tblLocalizaciones[Otros costes fijos (€)],MATCH($M164,tblLocalizaciones[Código localización],0)),2),""))</f>
        <v/>
      </c>
      <c r="U164" s="13" t="n"/>
      <c r="V164" s="13" t="n"/>
      <c r="W164" s="25">
        <f>IF($A164="","",IF(COUNTIF($A$5:$A$204,$A164)&gt;1,"REVISAR",IF($M164="","REVISAR",IF($N164="Código no encontrado","CONFLICTO",IF($S164="No disponible","CONFLICTO",IF($O164="Descartada","CONFLICTO",IF(OR($E164="",$F164="",$U164=""),"REVISAR",IF(OR($P164="Denegado",$P164="No consultado"),"REVISAR","CORRECTO")))))))</f>
        <v/>
      </c>
      <c r="X164" s="24" t="n"/>
    </row>
    <row r="165">
      <c r="A165" s="13" t="n"/>
      <c r="B165" s="13" t="n"/>
      <c r="C165" s="24" t="n"/>
      <c r="D165" s="13" t="n"/>
      <c r="E165" s="37" t="n"/>
      <c r="F165" s="13" t="n"/>
      <c r="G165" s="13" t="n"/>
      <c r="H165" s="13" t="n"/>
      <c r="I165" s="13" t="n"/>
      <c r="J165" s="13" t="n"/>
      <c r="K165" s="13" t="n"/>
      <c r="L165" s="13" t="n"/>
      <c r="M165" s="13" t="n"/>
      <c r="N165" s="25">
        <f>IF($A165="","",IF($M165="","",IFERROR(INDEX(tblLocalizaciones[Nombre de la localización],MATCH($M165,tblLocalizaciones[Código localización],0)),"Código no encontrado")))</f>
        <v/>
      </c>
      <c r="O165" s="25">
        <f>IF(OR($A165="",$M165=""),"",IFERROR(INDEX(tblLocalizaciones[Estado candidatura],MATCH($M165,tblLocalizaciones[Código localización],0)),""))</f>
        <v/>
      </c>
      <c r="P165" s="25">
        <f>IF(OR($A165="",$M165=""),"",IFERROR(INDEX(tblLocalizaciones[Estado permiso],MATCH($M165,tblLocalizaciones[Código localización],0)),""))</f>
        <v/>
      </c>
      <c r="Q165" s="43">
        <f>IF(OR($A165="",$M165=""),"",IFERROR(INDEX(tblLocalizaciones[Disponible desde],MATCH($M165,tblLocalizaciones[Código localización],0)),""))</f>
        <v/>
      </c>
      <c r="R165" s="43">
        <f>IF(OR($A165="",$M165=""),"",IFERROR(INDEX(tblLocalizaciones[Disponible hasta],MATCH($M165,tblLocalizaciones[Código localización],0)),""))</f>
        <v/>
      </c>
      <c r="S165" s="25">
        <f>IF($A165="","",IF($M165="","Sin asignar",IF($E165="","Falta fecha",IF(OR($Q165="",$R165=""),"Por confirmar",IF(AND($E165&gt;=$Q165,$E165&lt;=$R165),"Disponible","No disponible")))))</f>
        <v/>
      </c>
      <c r="T165" s="42">
        <f>IF(OR($A165="",$M165="",$F165=""),"",IFERROR(ROUND($F165*INDEX(tblLocalizaciones[Coste por jornada (€)],MATCH($M165,tblLocalizaciones[Código localización],0))+INDEX(tblLocalizaciones[Coste de permisos (€)],MATCH($M165,tblLocalizaciones[Código localización],0))+INDEX(tblLocalizaciones[Otros costes fijos (€)],MATCH($M165,tblLocalizaciones[Código localización],0)),2),""))</f>
        <v/>
      </c>
      <c r="U165" s="13" t="n"/>
      <c r="V165" s="13" t="n"/>
      <c r="W165" s="25">
        <f>IF($A165="","",IF(COUNTIF($A$5:$A$204,$A165)&gt;1,"REVISAR",IF($M165="","REVISAR",IF($N165="Código no encontrado","CONFLICTO",IF($S165="No disponible","CONFLICTO",IF($O165="Descartada","CONFLICTO",IF(OR($E165="",$F165="",$U165=""),"REVISAR",IF(OR($P165="Denegado",$P165="No consultado"),"REVISAR","CORRECTO")))))))</f>
        <v/>
      </c>
      <c r="X165" s="24" t="n"/>
    </row>
    <row r="166">
      <c r="A166" s="13" t="n"/>
      <c r="B166" s="13" t="n"/>
      <c r="C166" s="24" t="n"/>
      <c r="D166" s="13" t="n"/>
      <c r="E166" s="37" t="n"/>
      <c r="F166" s="13" t="n"/>
      <c r="G166" s="13" t="n"/>
      <c r="H166" s="13" t="n"/>
      <c r="I166" s="13" t="n"/>
      <c r="J166" s="13" t="n"/>
      <c r="K166" s="13" t="n"/>
      <c r="L166" s="13" t="n"/>
      <c r="M166" s="13" t="n"/>
      <c r="N166" s="25">
        <f>IF($A166="","",IF($M166="","",IFERROR(INDEX(tblLocalizaciones[Nombre de la localización],MATCH($M166,tblLocalizaciones[Código localización],0)),"Código no encontrado")))</f>
        <v/>
      </c>
      <c r="O166" s="25">
        <f>IF(OR($A166="",$M166=""),"",IFERROR(INDEX(tblLocalizaciones[Estado candidatura],MATCH($M166,tblLocalizaciones[Código localización],0)),""))</f>
        <v/>
      </c>
      <c r="P166" s="25">
        <f>IF(OR($A166="",$M166=""),"",IFERROR(INDEX(tblLocalizaciones[Estado permiso],MATCH($M166,tblLocalizaciones[Código localización],0)),""))</f>
        <v/>
      </c>
      <c r="Q166" s="43">
        <f>IF(OR($A166="",$M166=""),"",IFERROR(INDEX(tblLocalizaciones[Disponible desde],MATCH($M166,tblLocalizaciones[Código localización],0)),""))</f>
        <v/>
      </c>
      <c r="R166" s="43">
        <f>IF(OR($A166="",$M166=""),"",IFERROR(INDEX(tblLocalizaciones[Disponible hasta],MATCH($M166,tblLocalizaciones[Código localización],0)),""))</f>
        <v/>
      </c>
      <c r="S166" s="25">
        <f>IF($A166="","",IF($M166="","Sin asignar",IF($E166="","Falta fecha",IF(OR($Q166="",$R166=""),"Por confirmar",IF(AND($E166&gt;=$Q166,$E166&lt;=$R166),"Disponible","No disponible")))))</f>
        <v/>
      </c>
      <c r="T166" s="42">
        <f>IF(OR($A166="",$M166="",$F166=""),"",IFERROR(ROUND($F166*INDEX(tblLocalizaciones[Coste por jornada (€)],MATCH($M166,tblLocalizaciones[Código localización],0))+INDEX(tblLocalizaciones[Coste de permisos (€)],MATCH($M166,tblLocalizaciones[Código localización],0))+INDEX(tblLocalizaciones[Otros costes fijos (€)],MATCH($M166,tblLocalizaciones[Código localización],0)),2),""))</f>
        <v/>
      </c>
      <c r="U166" s="13" t="n"/>
      <c r="V166" s="13" t="n"/>
      <c r="W166" s="25">
        <f>IF($A166="","",IF(COUNTIF($A$5:$A$204,$A166)&gt;1,"REVISAR",IF($M166="","REVISAR",IF($N166="Código no encontrado","CONFLICTO",IF($S166="No disponible","CONFLICTO",IF($O166="Descartada","CONFLICTO",IF(OR($E166="",$F166="",$U166=""),"REVISAR",IF(OR($P166="Denegado",$P166="No consultado"),"REVISAR","CORRECTO")))))))</f>
        <v/>
      </c>
      <c r="X166" s="24" t="n"/>
    </row>
    <row r="167">
      <c r="A167" s="13" t="n"/>
      <c r="B167" s="13" t="n"/>
      <c r="C167" s="24" t="n"/>
      <c r="D167" s="13" t="n"/>
      <c r="E167" s="37" t="n"/>
      <c r="F167" s="13" t="n"/>
      <c r="G167" s="13" t="n"/>
      <c r="H167" s="13" t="n"/>
      <c r="I167" s="13" t="n"/>
      <c r="J167" s="13" t="n"/>
      <c r="K167" s="13" t="n"/>
      <c r="L167" s="13" t="n"/>
      <c r="M167" s="13" t="n"/>
      <c r="N167" s="25">
        <f>IF($A167="","",IF($M167="","",IFERROR(INDEX(tblLocalizaciones[Nombre de la localización],MATCH($M167,tblLocalizaciones[Código localización],0)),"Código no encontrado")))</f>
        <v/>
      </c>
      <c r="O167" s="25">
        <f>IF(OR($A167="",$M167=""),"",IFERROR(INDEX(tblLocalizaciones[Estado candidatura],MATCH($M167,tblLocalizaciones[Código localización],0)),""))</f>
        <v/>
      </c>
      <c r="P167" s="25">
        <f>IF(OR($A167="",$M167=""),"",IFERROR(INDEX(tblLocalizaciones[Estado permiso],MATCH($M167,tblLocalizaciones[Código localización],0)),""))</f>
        <v/>
      </c>
      <c r="Q167" s="43">
        <f>IF(OR($A167="",$M167=""),"",IFERROR(INDEX(tblLocalizaciones[Disponible desde],MATCH($M167,tblLocalizaciones[Código localización],0)),""))</f>
        <v/>
      </c>
      <c r="R167" s="43">
        <f>IF(OR($A167="",$M167=""),"",IFERROR(INDEX(tblLocalizaciones[Disponible hasta],MATCH($M167,tblLocalizaciones[Código localización],0)),""))</f>
        <v/>
      </c>
      <c r="S167" s="25">
        <f>IF($A167="","",IF($M167="","Sin asignar",IF($E167="","Falta fecha",IF(OR($Q167="",$R167=""),"Por confirmar",IF(AND($E167&gt;=$Q167,$E167&lt;=$R167),"Disponible","No disponible")))))</f>
        <v/>
      </c>
      <c r="T167" s="42">
        <f>IF(OR($A167="",$M167="",$F167=""),"",IFERROR(ROUND($F167*INDEX(tblLocalizaciones[Coste por jornada (€)],MATCH($M167,tblLocalizaciones[Código localización],0))+INDEX(tblLocalizaciones[Coste de permisos (€)],MATCH($M167,tblLocalizaciones[Código localización],0))+INDEX(tblLocalizaciones[Otros costes fijos (€)],MATCH($M167,tblLocalizaciones[Código localización],0)),2),""))</f>
        <v/>
      </c>
      <c r="U167" s="13" t="n"/>
      <c r="V167" s="13" t="n"/>
      <c r="W167" s="25">
        <f>IF($A167="","",IF(COUNTIF($A$5:$A$204,$A167)&gt;1,"REVISAR",IF($M167="","REVISAR",IF($N167="Código no encontrado","CONFLICTO",IF($S167="No disponible","CONFLICTO",IF($O167="Descartada","CONFLICTO",IF(OR($E167="",$F167="",$U167=""),"REVISAR",IF(OR($P167="Denegado",$P167="No consultado"),"REVISAR","CORRECTO")))))))</f>
        <v/>
      </c>
      <c r="X167" s="24" t="n"/>
    </row>
    <row r="168">
      <c r="A168" s="13" t="n"/>
      <c r="B168" s="13" t="n"/>
      <c r="C168" s="24" t="n"/>
      <c r="D168" s="13" t="n"/>
      <c r="E168" s="37" t="n"/>
      <c r="F168" s="13" t="n"/>
      <c r="G168" s="13" t="n"/>
      <c r="H168" s="13" t="n"/>
      <c r="I168" s="13" t="n"/>
      <c r="J168" s="13" t="n"/>
      <c r="K168" s="13" t="n"/>
      <c r="L168" s="13" t="n"/>
      <c r="M168" s="13" t="n"/>
      <c r="N168" s="25">
        <f>IF($A168="","",IF($M168="","",IFERROR(INDEX(tblLocalizaciones[Nombre de la localización],MATCH($M168,tblLocalizaciones[Código localización],0)),"Código no encontrado")))</f>
        <v/>
      </c>
      <c r="O168" s="25">
        <f>IF(OR($A168="",$M168=""),"",IFERROR(INDEX(tblLocalizaciones[Estado candidatura],MATCH($M168,tblLocalizaciones[Código localización],0)),""))</f>
        <v/>
      </c>
      <c r="P168" s="25">
        <f>IF(OR($A168="",$M168=""),"",IFERROR(INDEX(tblLocalizaciones[Estado permiso],MATCH($M168,tblLocalizaciones[Código localización],0)),""))</f>
        <v/>
      </c>
      <c r="Q168" s="43">
        <f>IF(OR($A168="",$M168=""),"",IFERROR(INDEX(tblLocalizaciones[Disponible desde],MATCH($M168,tblLocalizaciones[Código localización],0)),""))</f>
        <v/>
      </c>
      <c r="R168" s="43">
        <f>IF(OR($A168="",$M168=""),"",IFERROR(INDEX(tblLocalizaciones[Disponible hasta],MATCH($M168,tblLocalizaciones[Código localización],0)),""))</f>
        <v/>
      </c>
      <c r="S168" s="25">
        <f>IF($A168="","",IF($M168="","Sin asignar",IF($E168="","Falta fecha",IF(OR($Q168="",$R168=""),"Por confirmar",IF(AND($E168&gt;=$Q168,$E168&lt;=$R168),"Disponible","No disponible")))))</f>
        <v/>
      </c>
      <c r="T168" s="42">
        <f>IF(OR($A168="",$M168="",$F168=""),"",IFERROR(ROUND($F168*INDEX(tblLocalizaciones[Coste por jornada (€)],MATCH($M168,tblLocalizaciones[Código localización],0))+INDEX(tblLocalizaciones[Coste de permisos (€)],MATCH($M168,tblLocalizaciones[Código localización],0))+INDEX(tblLocalizaciones[Otros costes fijos (€)],MATCH($M168,tblLocalizaciones[Código localización],0)),2),""))</f>
        <v/>
      </c>
      <c r="U168" s="13" t="n"/>
      <c r="V168" s="13" t="n"/>
      <c r="W168" s="25">
        <f>IF($A168="","",IF(COUNTIF($A$5:$A$204,$A168)&gt;1,"REVISAR",IF($M168="","REVISAR",IF($N168="Código no encontrado","CONFLICTO",IF($S168="No disponible","CONFLICTO",IF($O168="Descartada","CONFLICTO",IF(OR($E168="",$F168="",$U168=""),"REVISAR",IF(OR($P168="Denegado",$P168="No consultado"),"REVISAR","CORRECTO")))))))</f>
        <v/>
      </c>
      <c r="X168" s="24" t="n"/>
    </row>
    <row r="169">
      <c r="A169" s="13" t="n"/>
      <c r="B169" s="13" t="n"/>
      <c r="C169" s="24" t="n"/>
      <c r="D169" s="13" t="n"/>
      <c r="E169" s="37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25">
        <f>IF($A169="","",IF($M169="","",IFERROR(INDEX(tblLocalizaciones[Nombre de la localización],MATCH($M169,tblLocalizaciones[Código localización],0)),"Código no encontrado")))</f>
        <v/>
      </c>
      <c r="O169" s="25">
        <f>IF(OR($A169="",$M169=""),"",IFERROR(INDEX(tblLocalizaciones[Estado candidatura],MATCH($M169,tblLocalizaciones[Código localización],0)),""))</f>
        <v/>
      </c>
      <c r="P169" s="25">
        <f>IF(OR($A169="",$M169=""),"",IFERROR(INDEX(tblLocalizaciones[Estado permiso],MATCH($M169,tblLocalizaciones[Código localización],0)),""))</f>
        <v/>
      </c>
      <c r="Q169" s="43">
        <f>IF(OR($A169="",$M169=""),"",IFERROR(INDEX(tblLocalizaciones[Disponible desde],MATCH($M169,tblLocalizaciones[Código localización],0)),""))</f>
        <v/>
      </c>
      <c r="R169" s="43">
        <f>IF(OR($A169="",$M169=""),"",IFERROR(INDEX(tblLocalizaciones[Disponible hasta],MATCH($M169,tblLocalizaciones[Código localización],0)),""))</f>
        <v/>
      </c>
      <c r="S169" s="25">
        <f>IF($A169="","",IF($M169="","Sin asignar",IF($E169="","Falta fecha",IF(OR($Q169="",$R169=""),"Por confirmar",IF(AND($E169&gt;=$Q169,$E169&lt;=$R169),"Disponible","No disponible")))))</f>
        <v/>
      </c>
      <c r="T169" s="42">
        <f>IF(OR($A169="",$M169="",$F169=""),"",IFERROR(ROUND($F169*INDEX(tblLocalizaciones[Coste por jornada (€)],MATCH($M169,tblLocalizaciones[Código localización],0))+INDEX(tblLocalizaciones[Coste de permisos (€)],MATCH($M169,tblLocalizaciones[Código localización],0))+INDEX(tblLocalizaciones[Otros costes fijos (€)],MATCH($M169,tblLocalizaciones[Código localización],0)),2),""))</f>
        <v/>
      </c>
      <c r="U169" s="13" t="n"/>
      <c r="V169" s="13" t="n"/>
      <c r="W169" s="25">
        <f>IF($A169="","",IF(COUNTIF($A$5:$A$204,$A169)&gt;1,"REVISAR",IF($M169="","REVISAR",IF($N169="Código no encontrado","CONFLICTO",IF($S169="No disponible","CONFLICTO",IF($O169="Descartada","CONFLICTO",IF(OR($E169="",$F169="",$U169=""),"REVISAR",IF(OR($P169="Denegado",$P169="No consultado"),"REVISAR","CORRECTO")))))))</f>
        <v/>
      </c>
      <c r="X169" s="24" t="n"/>
    </row>
    <row r="170">
      <c r="A170" s="13" t="n"/>
      <c r="B170" s="13" t="n"/>
      <c r="C170" s="24" t="n"/>
      <c r="D170" s="13" t="n"/>
      <c r="E170" s="37" t="n"/>
      <c r="F170" s="13" t="n"/>
      <c r="G170" s="13" t="n"/>
      <c r="H170" s="13" t="n"/>
      <c r="I170" s="13" t="n"/>
      <c r="J170" s="13" t="n"/>
      <c r="K170" s="13" t="n"/>
      <c r="L170" s="13" t="n"/>
      <c r="M170" s="13" t="n"/>
      <c r="N170" s="25">
        <f>IF($A170="","",IF($M170="","",IFERROR(INDEX(tblLocalizaciones[Nombre de la localización],MATCH($M170,tblLocalizaciones[Código localización],0)),"Código no encontrado")))</f>
        <v/>
      </c>
      <c r="O170" s="25">
        <f>IF(OR($A170="",$M170=""),"",IFERROR(INDEX(tblLocalizaciones[Estado candidatura],MATCH($M170,tblLocalizaciones[Código localización],0)),""))</f>
        <v/>
      </c>
      <c r="P170" s="25">
        <f>IF(OR($A170="",$M170=""),"",IFERROR(INDEX(tblLocalizaciones[Estado permiso],MATCH($M170,tblLocalizaciones[Código localización],0)),""))</f>
        <v/>
      </c>
      <c r="Q170" s="43">
        <f>IF(OR($A170="",$M170=""),"",IFERROR(INDEX(tblLocalizaciones[Disponible desde],MATCH($M170,tblLocalizaciones[Código localización],0)),""))</f>
        <v/>
      </c>
      <c r="R170" s="43">
        <f>IF(OR($A170="",$M170=""),"",IFERROR(INDEX(tblLocalizaciones[Disponible hasta],MATCH($M170,tblLocalizaciones[Código localización],0)),""))</f>
        <v/>
      </c>
      <c r="S170" s="25">
        <f>IF($A170="","",IF($M170="","Sin asignar",IF($E170="","Falta fecha",IF(OR($Q170="",$R170=""),"Por confirmar",IF(AND($E170&gt;=$Q170,$E170&lt;=$R170),"Disponible","No disponible")))))</f>
        <v/>
      </c>
      <c r="T170" s="42">
        <f>IF(OR($A170="",$M170="",$F170=""),"",IFERROR(ROUND($F170*INDEX(tblLocalizaciones[Coste por jornada (€)],MATCH($M170,tblLocalizaciones[Código localización],0))+INDEX(tblLocalizaciones[Coste de permisos (€)],MATCH($M170,tblLocalizaciones[Código localización],0))+INDEX(tblLocalizaciones[Otros costes fijos (€)],MATCH($M170,tblLocalizaciones[Código localización],0)),2),""))</f>
        <v/>
      </c>
      <c r="U170" s="13" t="n"/>
      <c r="V170" s="13" t="n"/>
      <c r="W170" s="25">
        <f>IF($A170="","",IF(COUNTIF($A$5:$A$204,$A170)&gt;1,"REVISAR",IF($M170="","REVISAR",IF($N170="Código no encontrado","CONFLICTO",IF($S170="No disponible","CONFLICTO",IF($O170="Descartada","CONFLICTO",IF(OR($E170="",$F170="",$U170=""),"REVISAR",IF(OR($P170="Denegado",$P170="No consultado"),"REVISAR","CORRECTO")))))))</f>
        <v/>
      </c>
      <c r="X170" s="24" t="n"/>
    </row>
    <row r="171">
      <c r="A171" s="13" t="n"/>
      <c r="B171" s="13" t="n"/>
      <c r="C171" s="24" t="n"/>
      <c r="D171" s="13" t="n"/>
      <c r="E171" s="37" t="n"/>
      <c r="F171" s="13" t="n"/>
      <c r="G171" s="13" t="n"/>
      <c r="H171" s="13" t="n"/>
      <c r="I171" s="13" t="n"/>
      <c r="J171" s="13" t="n"/>
      <c r="K171" s="13" t="n"/>
      <c r="L171" s="13" t="n"/>
      <c r="M171" s="13" t="n"/>
      <c r="N171" s="25">
        <f>IF($A171="","",IF($M171="","",IFERROR(INDEX(tblLocalizaciones[Nombre de la localización],MATCH($M171,tblLocalizaciones[Código localización],0)),"Código no encontrado")))</f>
        <v/>
      </c>
      <c r="O171" s="25">
        <f>IF(OR($A171="",$M171=""),"",IFERROR(INDEX(tblLocalizaciones[Estado candidatura],MATCH($M171,tblLocalizaciones[Código localización],0)),""))</f>
        <v/>
      </c>
      <c r="P171" s="25">
        <f>IF(OR($A171="",$M171=""),"",IFERROR(INDEX(tblLocalizaciones[Estado permiso],MATCH($M171,tblLocalizaciones[Código localización],0)),""))</f>
        <v/>
      </c>
      <c r="Q171" s="43">
        <f>IF(OR($A171="",$M171=""),"",IFERROR(INDEX(tblLocalizaciones[Disponible desde],MATCH($M171,tblLocalizaciones[Código localización],0)),""))</f>
        <v/>
      </c>
      <c r="R171" s="43">
        <f>IF(OR($A171="",$M171=""),"",IFERROR(INDEX(tblLocalizaciones[Disponible hasta],MATCH($M171,tblLocalizaciones[Código localización],0)),""))</f>
        <v/>
      </c>
      <c r="S171" s="25">
        <f>IF($A171="","",IF($M171="","Sin asignar",IF($E171="","Falta fecha",IF(OR($Q171="",$R171=""),"Por confirmar",IF(AND($E171&gt;=$Q171,$E171&lt;=$R171),"Disponible","No disponible")))))</f>
        <v/>
      </c>
      <c r="T171" s="42">
        <f>IF(OR($A171="",$M171="",$F171=""),"",IFERROR(ROUND($F171*INDEX(tblLocalizaciones[Coste por jornada (€)],MATCH($M171,tblLocalizaciones[Código localización],0))+INDEX(tblLocalizaciones[Coste de permisos (€)],MATCH($M171,tblLocalizaciones[Código localización],0))+INDEX(tblLocalizaciones[Otros costes fijos (€)],MATCH($M171,tblLocalizaciones[Código localización],0)),2),""))</f>
        <v/>
      </c>
      <c r="U171" s="13" t="n"/>
      <c r="V171" s="13" t="n"/>
      <c r="W171" s="25">
        <f>IF($A171="","",IF(COUNTIF($A$5:$A$204,$A171)&gt;1,"REVISAR",IF($M171="","REVISAR",IF($N171="Código no encontrado","CONFLICTO",IF($S171="No disponible","CONFLICTO",IF($O171="Descartada","CONFLICTO",IF(OR($E171="",$F171="",$U171=""),"REVISAR",IF(OR($P171="Denegado",$P171="No consultado"),"REVISAR","CORRECTO")))))))</f>
        <v/>
      </c>
      <c r="X171" s="24" t="n"/>
    </row>
    <row r="172">
      <c r="A172" s="13" t="n"/>
      <c r="B172" s="13" t="n"/>
      <c r="C172" s="24" t="n"/>
      <c r="D172" s="13" t="n"/>
      <c r="E172" s="37" t="n"/>
      <c r="F172" s="13" t="n"/>
      <c r="G172" s="13" t="n"/>
      <c r="H172" s="13" t="n"/>
      <c r="I172" s="13" t="n"/>
      <c r="J172" s="13" t="n"/>
      <c r="K172" s="13" t="n"/>
      <c r="L172" s="13" t="n"/>
      <c r="M172" s="13" t="n"/>
      <c r="N172" s="25">
        <f>IF($A172="","",IF($M172="","",IFERROR(INDEX(tblLocalizaciones[Nombre de la localización],MATCH($M172,tblLocalizaciones[Código localización],0)),"Código no encontrado")))</f>
        <v/>
      </c>
      <c r="O172" s="25">
        <f>IF(OR($A172="",$M172=""),"",IFERROR(INDEX(tblLocalizaciones[Estado candidatura],MATCH($M172,tblLocalizaciones[Código localización],0)),""))</f>
        <v/>
      </c>
      <c r="P172" s="25">
        <f>IF(OR($A172="",$M172=""),"",IFERROR(INDEX(tblLocalizaciones[Estado permiso],MATCH($M172,tblLocalizaciones[Código localización],0)),""))</f>
        <v/>
      </c>
      <c r="Q172" s="43">
        <f>IF(OR($A172="",$M172=""),"",IFERROR(INDEX(tblLocalizaciones[Disponible desde],MATCH($M172,tblLocalizaciones[Código localización],0)),""))</f>
        <v/>
      </c>
      <c r="R172" s="43">
        <f>IF(OR($A172="",$M172=""),"",IFERROR(INDEX(tblLocalizaciones[Disponible hasta],MATCH($M172,tblLocalizaciones[Código localización],0)),""))</f>
        <v/>
      </c>
      <c r="S172" s="25">
        <f>IF($A172="","",IF($M172="","Sin asignar",IF($E172="","Falta fecha",IF(OR($Q172="",$R172=""),"Por confirmar",IF(AND($E172&gt;=$Q172,$E172&lt;=$R172),"Disponible","No disponible")))))</f>
        <v/>
      </c>
      <c r="T172" s="42">
        <f>IF(OR($A172="",$M172="",$F172=""),"",IFERROR(ROUND($F172*INDEX(tblLocalizaciones[Coste por jornada (€)],MATCH($M172,tblLocalizaciones[Código localización],0))+INDEX(tblLocalizaciones[Coste de permisos (€)],MATCH($M172,tblLocalizaciones[Código localización],0))+INDEX(tblLocalizaciones[Otros costes fijos (€)],MATCH($M172,tblLocalizaciones[Código localización],0)),2),""))</f>
        <v/>
      </c>
      <c r="U172" s="13" t="n"/>
      <c r="V172" s="13" t="n"/>
      <c r="W172" s="25">
        <f>IF($A172="","",IF(COUNTIF($A$5:$A$204,$A172)&gt;1,"REVISAR",IF($M172="","REVISAR",IF($N172="Código no encontrado","CONFLICTO",IF($S172="No disponible","CONFLICTO",IF($O172="Descartada","CONFLICTO",IF(OR($E172="",$F172="",$U172=""),"REVISAR",IF(OR($P172="Denegado",$P172="No consultado"),"REVISAR","CORRECTO")))))))</f>
        <v/>
      </c>
      <c r="X172" s="24" t="n"/>
    </row>
    <row r="173">
      <c r="A173" s="13" t="n"/>
      <c r="B173" s="13" t="n"/>
      <c r="C173" s="24" t="n"/>
      <c r="D173" s="13" t="n"/>
      <c r="E173" s="37" t="n"/>
      <c r="F173" s="13" t="n"/>
      <c r="G173" s="13" t="n"/>
      <c r="H173" s="13" t="n"/>
      <c r="I173" s="13" t="n"/>
      <c r="J173" s="13" t="n"/>
      <c r="K173" s="13" t="n"/>
      <c r="L173" s="13" t="n"/>
      <c r="M173" s="13" t="n"/>
      <c r="N173" s="25">
        <f>IF($A173="","",IF($M173="","",IFERROR(INDEX(tblLocalizaciones[Nombre de la localización],MATCH($M173,tblLocalizaciones[Código localización],0)),"Código no encontrado")))</f>
        <v/>
      </c>
      <c r="O173" s="25">
        <f>IF(OR($A173="",$M173=""),"",IFERROR(INDEX(tblLocalizaciones[Estado candidatura],MATCH($M173,tblLocalizaciones[Código localización],0)),""))</f>
        <v/>
      </c>
      <c r="P173" s="25">
        <f>IF(OR($A173="",$M173=""),"",IFERROR(INDEX(tblLocalizaciones[Estado permiso],MATCH($M173,tblLocalizaciones[Código localización],0)),""))</f>
        <v/>
      </c>
      <c r="Q173" s="43">
        <f>IF(OR($A173="",$M173=""),"",IFERROR(INDEX(tblLocalizaciones[Disponible desde],MATCH($M173,tblLocalizaciones[Código localización],0)),""))</f>
        <v/>
      </c>
      <c r="R173" s="43">
        <f>IF(OR($A173="",$M173=""),"",IFERROR(INDEX(tblLocalizaciones[Disponible hasta],MATCH($M173,tblLocalizaciones[Código localización],0)),""))</f>
        <v/>
      </c>
      <c r="S173" s="25">
        <f>IF($A173="","",IF($M173="","Sin asignar",IF($E173="","Falta fecha",IF(OR($Q173="",$R173=""),"Por confirmar",IF(AND($E173&gt;=$Q173,$E173&lt;=$R173),"Disponible","No disponible")))))</f>
        <v/>
      </c>
      <c r="T173" s="42">
        <f>IF(OR($A173="",$M173="",$F173=""),"",IFERROR(ROUND($F173*INDEX(tblLocalizaciones[Coste por jornada (€)],MATCH($M173,tblLocalizaciones[Código localización],0))+INDEX(tblLocalizaciones[Coste de permisos (€)],MATCH($M173,tblLocalizaciones[Código localización],0))+INDEX(tblLocalizaciones[Otros costes fijos (€)],MATCH($M173,tblLocalizaciones[Código localización],0)),2),""))</f>
        <v/>
      </c>
      <c r="U173" s="13" t="n"/>
      <c r="V173" s="13" t="n"/>
      <c r="W173" s="25">
        <f>IF($A173="","",IF(COUNTIF($A$5:$A$204,$A173)&gt;1,"REVISAR",IF($M173="","REVISAR",IF($N173="Código no encontrado","CONFLICTO",IF($S173="No disponible","CONFLICTO",IF($O173="Descartada","CONFLICTO",IF(OR($E173="",$F173="",$U173=""),"REVISAR",IF(OR($P173="Denegado",$P173="No consultado"),"REVISAR","CORRECTO")))))))</f>
        <v/>
      </c>
      <c r="X173" s="24" t="n"/>
    </row>
    <row r="174">
      <c r="A174" s="13" t="n"/>
      <c r="B174" s="13" t="n"/>
      <c r="C174" s="24" t="n"/>
      <c r="D174" s="13" t="n"/>
      <c r="E174" s="37" t="n"/>
      <c r="F174" s="13" t="n"/>
      <c r="G174" s="13" t="n"/>
      <c r="H174" s="13" t="n"/>
      <c r="I174" s="13" t="n"/>
      <c r="J174" s="13" t="n"/>
      <c r="K174" s="13" t="n"/>
      <c r="L174" s="13" t="n"/>
      <c r="M174" s="13" t="n"/>
      <c r="N174" s="25">
        <f>IF($A174="","",IF($M174="","",IFERROR(INDEX(tblLocalizaciones[Nombre de la localización],MATCH($M174,tblLocalizaciones[Código localización],0)),"Código no encontrado")))</f>
        <v/>
      </c>
      <c r="O174" s="25">
        <f>IF(OR($A174="",$M174=""),"",IFERROR(INDEX(tblLocalizaciones[Estado candidatura],MATCH($M174,tblLocalizaciones[Código localización],0)),""))</f>
        <v/>
      </c>
      <c r="P174" s="25">
        <f>IF(OR($A174="",$M174=""),"",IFERROR(INDEX(tblLocalizaciones[Estado permiso],MATCH($M174,tblLocalizaciones[Código localización],0)),""))</f>
        <v/>
      </c>
      <c r="Q174" s="43">
        <f>IF(OR($A174="",$M174=""),"",IFERROR(INDEX(tblLocalizaciones[Disponible desde],MATCH($M174,tblLocalizaciones[Código localización],0)),""))</f>
        <v/>
      </c>
      <c r="R174" s="43">
        <f>IF(OR($A174="",$M174=""),"",IFERROR(INDEX(tblLocalizaciones[Disponible hasta],MATCH($M174,tblLocalizaciones[Código localización],0)),""))</f>
        <v/>
      </c>
      <c r="S174" s="25">
        <f>IF($A174="","",IF($M174="","Sin asignar",IF($E174="","Falta fecha",IF(OR($Q174="",$R174=""),"Por confirmar",IF(AND($E174&gt;=$Q174,$E174&lt;=$R174),"Disponible","No disponible")))))</f>
        <v/>
      </c>
      <c r="T174" s="42">
        <f>IF(OR($A174="",$M174="",$F174=""),"",IFERROR(ROUND($F174*INDEX(tblLocalizaciones[Coste por jornada (€)],MATCH($M174,tblLocalizaciones[Código localización],0))+INDEX(tblLocalizaciones[Coste de permisos (€)],MATCH($M174,tblLocalizaciones[Código localización],0))+INDEX(tblLocalizaciones[Otros costes fijos (€)],MATCH($M174,tblLocalizaciones[Código localización],0)),2),""))</f>
        <v/>
      </c>
      <c r="U174" s="13" t="n"/>
      <c r="V174" s="13" t="n"/>
      <c r="W174" s="25">
        <f>IF($A174="","",IF(COUNTIF($A$5:$A$204,$A174)&gt;1,"REVISAR",IF($M174="","REVISAR",IF($N174="Código no encontrado","CONFLICTO",IF($S174="No disponible","CONFLICTO",IF($O174="Descartada","CONFLICTO",IF(OR($E174="",$F174="",$U174=""),"REVISAR",IF(OR($P174="Denegado",$P174="No consultado"),"REVISAR","CORRECTO")))))))</f>
        <v/>
      </c>
      <c r="X174" s="24" t="n"/>
    </row>
    <row r="175">
      <c r="A175" s="13" t="n"/>
      <c r="B175" s="13" t="n"/>
      <c r="C175" s="24" t="n"/>
      <c r="D175" s="13" t="n"/>
      <c r="E175" s="37" t="n"/>
      <c r="F175" s="13" t="n"/>
      <c r="G175" s="13" t="n"/>
      <c r="H175" s="13" t="n"/>
      <c r="I175" s="13" t="n"/>
      <c r="J175" s="13" t="n"/>
      <c r="K175" s="13" t="n"/>
      <c r="L175" s="13" t="n"/>
      <c r="M175" s="13" t="n"/>
      <c r="N175" s="25">
        <f>IF($A175="","",IF($M175="","",IFERROR(INDEX(tblLocalizaciones[Nombre de la localización],MATCH($M175,tblLocalizaciones[Código localización],0)),"Código no encontrado")))</f>
        <v/>
      </c>
      <c r="O175" s="25">
        <f>IF(OR($A175="",$M175=""),"",IFERROR(INDEX(tblLocalizaciones[Estado candidatura],MATCH($M175,tblLocalizaciones[Código localización],0)),""))</f>
        <v/>
      </c>
      <c r="P175" s="25">
        <f>IF(OR($A175="",$M175=""),"",IFERROR(INDEX(tblLocalizaciones[Estado permiso],MATCH($M175,tblLocalizaciones[Código localización],0)),""))</f>
        <v/>
      </c>
      <c r="Q175" s="43">
        <f>IF(OR($A175="",$M175=""),"",IFERROR(INDEX(tblLocalizaciones[Disponible desde],MATCH($M175,tblLocalizaciones[Código localización],0)),""))</f>
        <v/>
      </c>
      <c r="R175" s="43">
        <f>IF(OR($A175="",$M175=""),"",IFERROR(INDEX(tblLocalizaciones[Disponible hasta],MATCH($M175,tblLocalizaciones[Código localización],0)),""))</f>
        <v/>
      </c>
      <c r="S175" s="25">
        <f>IF($A175="","",IF($M175="","Sin asignar",IF($E175="","Falta fecha",IF(OR($Q175="",$R175=""),"Por confirmar",IF(AND($E175&gt;=$Q175,$E175&lt;=$R175),"Disponible","No disponible")))))</f>
        <v/>
      </c>
      <c r="T175" s="42">
        <f>IF(OR($A175="",$M175="",$F175=""),"",IFERROR(ROUND($F175*INDEX(tblLocalizaciones[Coste por jornada (€)],MATCH($M175,tblLocalizaciones[Código localización],0))+INDEX(tblLocalizaciones[Coste de permisos (€)],MATCH($M175,tblLocalizaciones[Código localización],0))+INDEX(tblLocalizaciones[Otros costes fijos (€)],MATCH($M175,tblLocalizaciones[Código localización],0)),2),""))</f>
        <v/>
      </c>
      <c r="U175" s="13" t="n"/>
      <c r="V175" s="13" t="n"/>
      <c r="W175" s="25">
        <f>IF($A175="","",IF(COUNTIF($A$5:$A$204,$A175)&gt;1,"REVISAR",IF($M175="","REVISAR",IF($N175="Código no encontrado","CONFLICTO",IF($S175="No disponible","CONFLICTO",IF($O175="Descartada","CONFLICTO",IF(OR($E175="",$F175="",$U175=""),"REVISAR",IF(OR($P175="Denegado",$P175="No consultado"),"REVISAR","CORRECTO")))))))</f>
        <v/>
      </c>
      <c r="X175" s="24" t="n"/>
    </row>
    <row r="176">
      <c r="A176" s="13" t="n"/>
      <c r="B176" s="13" t="n"/>
      <c r="C176" s="24" t="n"/>
      <c r="D176" s="13" t="n"/>
      <c r="E176" s="37" t="n"/>
      <c r="F176" s="13" t="n"/>
      <c r="G176" s="13" t="n"/>
      <c r="H176" s="13" t="n"/>
      <c r="I176" s="13" t="n"/>
      <c r="J176" s="13" t="n"/>
      <c r="K176" s="13" t="n"/>
      <c r="L176" s="13" t="n"/>
      <c r="M176" s="13" t="n"/>
      <c r="N176" s="25">
        <f>IF($A176="","",IF($M176="","",IFERROR(INDEX(tblLocalizaciones[Nombre de la localización],MATCH($M176,tblLocalizaciones[Código localización],0)),"Código no encontrado")))</f>
        <v/>
      </c>
      <c r="O176" s="25">
        <f>IF(OR($A176="",$M176=""),"",IFERROR(INDEX(tblLocalizaciones[Estado candidatura],MATCH($M176,tblLocalizaciones[Código localización],0)),""))</f>
        <v/>
      </c>
      <c r="P176" s="25">
        <f>IF(OR($A176="",$M176=""),"",IFERROR(INDEX(tblLocalizaciones[Estado permiso],MATCH($M176,tblLocalizaciones[Código localización],0)),""))</f>
        <v/>
      </c>
      <c r="Q176" s="43">
        <f>IF(OR($A176="",$M176=""),"",IFERROR(INDEX(tblLocalizaciones[Disponible desde],MATCH($M176,tblLocalizaciones[Código localización],0)),""))</f>
        <v/>
      </c>
      <c r="R176" s="43">
        <f>IF(OR($A176="",$M176=""),"",IFERROR(INDEX(tblLocalizaciones[Disponible hasta],MATCH($M176,tblLocalizaciones[Código localización],0)),""))</f>
        <v/>
      </c>
      <c r="S176" s="25">
        <f>IF($A176="","",IF($M176="","Sin asignar",IF($E176="","Falta fecha",IF(OR($Q176="",$R176=""),"Por confirmar",IF(AND($E176&gt;=$Q176,$E176&lt;=$R176),"Disponible","No disponible")))))</f>
        <v/>
      </c>
      <c r="T176" s="42">
        <f>IF(OR($A176="",$M176="",$F176=""),"",IFERROR(ROUND($F176*INDEX(tblLocalizaciones[Coste por jornada (€)],MATCH($M176,tblLocalizaciones[Código localización],0))+INDEX(tblLocalizaciones[Coste de permisos (€)],MATCH($M176,tblLocalizaciones[Código localización],0))+INDEX(tblLocalizaciones[Otros costes fijos (€)],MATCH($M176,tblLocalizaciones[Código localización],0)),2),""))</f>
        <v/>
      </c>
      <c r="U176" s="13" t="n"/>
      <c r="V176" s="13" t="n"/>
      <c r="W176" s="25">
        <f>IF($A176="","",IF(COUNTIF($A$5:$A$204,$A176)&gt;1,"REVISAR",IF($M176="","REVISAR",IF($N176="Código no encontrado","CONFLICTO",IF($S176="No disponible","CONFLICTO",IF($O176="Descartada","CONFLICTO",IF(OR($E176="",$F176="",$U176=""),"REVISAR",IF(OR($P176="Denegado",$P176="No consultado"),"REVISAR","CORRECTO")))))))</f>
        <v/>
      </c>
      <c r="X176" s="24" t="n"/>
    </row>
    <row r="177">
      <c r="A177" s="13" t="n"/>
      <c r="B177" s="13" t="n"/>
      <c r="C177" s="24" t="n"/>
      <c r="D177" s="13" t="n"/>
      <c r="E177" s="37" t="n"/>
      <c r="F177" s="13" t="n"/>
      <c r="G177" s="13" t="n"/>
      <c r="H177" s="13" t="n"/>
      <c r="I177" s="13" t="n"/>
      <c r="J177" s="13" t="n"/>
      <c r="K177" s="13" t="n"/>
      <c r="L177" s="13" t="n"/>
      <c r="M177" s="13" t="n"/>
      <c r="N177" s="25">
        <f>IF($A177="","",IF($M177="","",IFERROR(INDEX(tblLocalizaciones[Nombre de la localización],MATCH($M177,tblLocalizaciones[Código localización],0)),"Código no encontrado")))</f>
        <v/>
      </c>
      <c r="O177" s="25">
        <f>IF(OR($A177="",$M177=""),"",IFERROR(INDEX(tblLocalizaciones[Estado candidatura],MATCH($M177,tblLocalizaciones[Código localización],0)),""))</f>
        <v/>
      </c>
      <c r="P177" s="25">
        <f>IF(OR($A177="",$M177=""),"",IFERROR(INDEX(tblLocalizaciones[Estado permiso],MATCH($M177,tblLocalizaciones[Código localización],0)),""))</f>
        <v/>
      </c>
      <c r="Q177" s="43">
        <f>IF(OR($A177="",$M177=""),"",IFERROR(INDEX(tblLocalizaciones[Disponible desde],MATCH($M177,tblLocalizaciones[Código localización],0)),""))</f>
        <v/>
      </c>
      <c r="R177" s="43">
        <f>IF(OR($A177="",$M177=""),"",IFERROR(INDEX(tblLocalizaciones[Disponible hasta],MATCH($M177,tblLocalizaciones[Código localización],0)),""))</f>
        <v/>
      </c>
      <c r="S177" s="25">
        <f>IF($A177="","",IF($M177="","Sin asignar",IF($E177="","Falta fecha",IF(OR($Q177="",$R177=""),"Por confirmar",IF(AND($E177&gt;=$Q177,$E177&lt;=$R177),"Disponible","No disponible")))))</f>
        <v/>
      </c>
      <c r="T177" s="42">
        <f>IF(OR($A177="",$M177="",$F177=""),"",IFERROR(ROUND($F177*INDEX(tblLocalizaciones[Coste por jornada (€)],MATCH($M177,tblLocalizaciones[Código localización],0))+INDEX(tblLocalizaciones[Coste de permisos (€)],MATCH($M177,tblLocalizaciones[Código localización],0))+INDEX(tblLocalizaciones[Otros costes fijos (€)],MATCH($M177,tblLocalizaciones[Código localización],0)),2),""))</f>
        <v/>
      </c>
      <c r="U177" s="13" t="n"/>
      <c r="V177" s="13" t="n"/>
      <c r="W177" s="25">
        <f>IF($A177="","",IF(COUNTIF($A$5:$A$204,$A177)&gt;1,"REVISAR",IF($M177="","REVISAR",IF($N177="Código no encontrado","CONFLICTO",IF($S177="No disponible","CONFLICTO",IF($O177="Descartada","CONFLICTO",IF(OR($E177="",$F177="",$U177=""),"REVISAR",IF(OR($P177="Denegado",$P177="No consultado"),"REVISAR","CORRECTO")))))))</f>
        <v/>
      </c>
      <c r="X177" s="24" t="n"/>
    </row>
    <row r="178">
      <c r="A178" s="13" t="n"/>
      <c r="B178" s="13" t="n"/>
      <c r="C178" s="24" t="n"/>
      <c r="D178" s="13" t="n"/>
      <c r="E178" s="37" t="n"/>
      <c r="F178" s="13" t="n"/>
      <c r="G178" s="13" t="n"/>
      <c r="H178" s="13" t="n"/>
      <c r="I178" s="13" t="n"/>
      <c r="J178" s="13" t="n"/>
      <c r="K178" s="13" t="n"/>
      <c r="L178" s="13" t="n"/>
      <c r="M178" s="13" t="n"/>
      <c r="N178" s="25">
        <f>IF($A178="","",IF($M178="","",IFERROR(INDEX(tblLocalizaciones[Nombre de la localización],MATCH($M178,tblLocalizaciones[Código localización],0)),"Código no encontrado")))</f>
        <v/>
      </c>
      <c r="O178" s="25">
        <f>IF(OR($A178="",$M178=""),"",IFERROR(INDEX(tblLocalizaciones[Estado candidatura],MATCH($M178,tblLocalizaciones[Código localización],0)),""))</f>
        <v/>
      </c>
      <c r="P178" s="25">
        <f>IF(OR($A178="",$M178=""),"",IFERROR(INDEX(tblLocalizaciones[Estado permiso],MATCH($M178,tblLocalizaciones[Código localización],0)),""))</f>
        <v/>
      </c>
      <c r="Q178" s="43">
        <f>IF(OR($A178="",$M178=""),"",IFERROR(INDEX(tblLocalizaciones[Disponible desde],MATCH($M178,tblLocalizaciones[Código localización],0)),""))</f>
        <v/>
      </c>
      <c r="R178" s="43">
        <f>IF(OR($A178="",$M178=""),"",IFERROR(INDEX(tblLocalizaciones[Disponible hasta],MATCH($M178,tblLocalizaciones[Código localización],0)),""))</f>
        <v/>
      </c>
      <c r="S178" s="25">
        <f>IF($A178="","",IF($M178="","Sin asignar",IF($E178="","Falta fecha",IF(OR($Q178="",$R178=""),"Por confirmar",IF(AND($E178&gt;=$Q178,$E178&lt;=$R178),"Disponible","No disponible")))))</f>
        <v/>
      </c>
      <c r="T178" s="42">
        <f>IF(OR($A178="",$M178="",$F178=""),"",IFERROR(ROUND($F178*INDEX(tblLocalizaciones[Coste por jornada (€)],MATCH($M178,tblLocalizaciones[Código localización],0))+INDEX(tblLocalizaciones[Coste de permisos (€)],MATCH($M178,tblLocalizaciones[Código localización],0))+INDEX(tblLocalizaciones[Otros costes fijos (€)],MATCH($M178,tblLocalizaciones[Código localización],0)),2),""))</f>
        <v/>
      </c>
      <c r="U178" s="13" t="n"/>
      <c r="V178" s="13" t="n"/>
      <c r="W178" s="25">
        <f>IF($A178="","",IF(COUNTIF($A$5:$A$204,$A178)&gt;1,"REVISAR",IF($M178="","REVISAR",IF($N178="Código no encontrado","CONFLICTO",IF($S178="No disponible","CONFLICTO",IF($O178="Descartada","CONFLICTO",IF(OR($E178="",$F178="",$U178=""),"REVISAR",IF(OR($P178="Denegado",$P178="No consultado"),"REVISAR","CORRECTO")))))))</f>
        <v/>
      </c>
      <c r="X178" s="24" t="n"/>
    </row>
    <row r="179">
      <c r="A179" s="13" t="n"/>
      <c r="B179" s="13" t="n"/>
      <c r="C179" s="24" t="n"/>
      <c r="D179" s="13" t="n"/>
      <c r="E179" s="37" t="n"/>
      <c r="F179" s="13" t="n"/>
      <c r="G179" s="13" t="n"/>
      <c r="H179" s="13" t="n"/>
      <c r="I179" s="13" t="n"/>
      <c r="J179" s="13" t="n"/>
      <c r="K179" s="13" t="n"/>
      <c r="L179" s="13" t="n"/>
      <c r="M179" s="13" t="n"/>
      <c r="N179" s="25">
        <f>IF($A179="","",IF($M179="","",IFERROR(INDEX(tblLocalizaciones[Nombre de la localización],MATCH($M179,tblLocalizaciones[Código localización],0)),"Código no encontrado")))</f>
        <v/>
      </c>
      <c r="O179" s="25">
        <f>IF(OR($A179="",$M179=""),"",IFERROR(INDEX(tblLocalizaciones[Estado candidatura],MATCH($M179,tblLocalizaciones[Código localización],0)),""))</f>
        <v/>
      </c>
      <c r="P179" s="25">
        <f>IF(OR($A179="",$M179=""),"",IFERROR(INDEX(tblLocalizaciones[Estado permiso],MATCH($M179,tblLocalizaciones[Código localización],0)),""))</f>
        <v/>
      </c>
      <c r="Q179" s="43">
        <f>IF(OR($A179="",$M179=""),"",IFERROR(INDEX(tblLocalizaciones[Disponible desde],MATCH($M179,tblLocalizaciones[Código localización],0)),""))</f>
        <v/>
      </c>
      <c r="R179" s="43">
        <f>IF(OR($A179="",$M179=""),"",IFERROR(INDEX(tblLocalizaciones[Disponible hasta],MATCH($M179,tblLocalizaciones[Código localización],0)),""))</f>
        <v/>
      </c>
      <c r="S179" s="25">
        <f>IF($A179="","",IF($M179="","Sin asignar",IF($E179="","Falta fecha",IF(OR($Q179="",$R179=""),"Por confirmar",IF(AND($E179&gt;=$Q179,$E179&lt;=$R179),"Disponible","No disponible")))))</f>
        <v/>
      </c>
      <c r="T179" s="42">
        <f>IF(OR($A179="",$M179="",$F179=""),"",IFERROR(ROUND($F179*INDEX(tblLocalizaciones[Coste por jornada (€)],MATCH($M179,tblLocalizaciones[Código localización],0))+INDEX(tblLocalizaciones[Coste de permisos (€)],MATCH($M179,tblLocalizaciones[Código localización],0))+INDEX(tblLocalizaciones[Otros costes fijos (€)],MATCH($M179,tblLocalizaciones[Código localización],0)),2),""))</f>
        <v/>
      </c>
      <c r="U179" s="13" t="n"/>
      <c r="V179" s="13" t="n"/>
      <c r="W179" s="25">
        <f>IF($A179="","",IF(COUNTIF($A$5:$A$204,$A179)&gt;1,"REVISAR",IF($M179="","REVISAR",IF($N179="Código no encontrado","CONFLICTO",IF($S179="No disponible","CONFLICTO",IF($O179="Descartada","CONFLICTO",IF(OR($E179="",$F179="",$U179=""),"REVISAR",IF(OR($P179="Denegado",$P179="No consultado"),"REVISAR","CORRECTO")))))))</f>
        <v/>
      </c>
      <c r="X179" s="24" t="n"/>
    </row>
    <row r="180">
      <c r="A180" s="13" t="n"/>
      <c r="B180" s="13" t="n"/>
      <c r="C180" s="24" t="n"/>
      <c r="D180" s="13" t="n"/>
      <c r="E180" s="37" t="n"/>
      <c r="F180" s="13" t="n"/>
      <c r="G180" s="13" t="n"/>
      <c r="H180" s="13" t="n"/>
      <c r="I180" s="13" t="n"/>
      <c r="J180" s="13" t="n"/>
      <c r="K180" s="13" t="n"/>
      <c r="L180" s="13" t="n"/>
      <c r="M180" s="13" t="n"/>
      <c r="N180" s="25">
        <f>IF($A180="","",IF($M180="","",IFERROR(INDEX(tblLocalizaciones[Nombre de la localización],MATCH($M180,tblLocalizaciones[Código localización],0)),"Código no encontrado")))</f>
        <v/>
      </c>
      <c r="O180" s="25">
        <f>IF(OR($A180="",$M180=""),"",IFERROR(INDEX(tblLocalizaciones[Estado candidatura],MATCH($M180,tblLocalizaciones[Código localización],0)),""))</f>
        <v/>
      </c>
      <c r="P180" s="25">
        <f>IF(OR($A180="",$M180=""),"",IFERROR(INDEX(tblLocalizaciones[Estado permiso],MATCH($M180,tblLocalizaciones[Código localización],0)),""))</f>
        <v/>
      </c>
      <c r="Q180" s="43">
        <f>IF(OR($A180="",$M180=""),"",IFERROR(INDEX(tblLocalizaciones[Disponible desde],MATCH($M180,tblLocalizaciones[Código localización],0)),""))</f>
        <v/>
      </c>
      <c r="R180" s="43">
        <f>IF(OR($A180="",$M180=""),"",IFERROR(INDEX(tblLocalizaciones[Disponible hasta],MATCH($M180,tblLocalizaciones[Código localización],0)),""))</f>
        <v/>
      </c>
      <c r="S180" s="25">
        <f>IF($A180="","",IF($M180="","Sin asignar",IF($E180="","Falta fecha",IF(OR($Q180="",$R180=""),"Por confirmar",IF(AND($E180&gt;=$Q180,$E180&lt;=$R180),"Disponible","No disponible")))))</f>
        <v/>
      </c>
      <c r="T180" s="42">
        <f>IF(OR($A180="",$M180="",$F180=""),"",IFERROR(ROUND($F180*INDEX(tblLocalizaciones[Coste por jornada (€)],MATCH($M180,tblLocalizaciones[Código localización],0))+INDEX(tblLocalizaciones[Coste de permisos (€)],MATCH($M180,tblLocalizaciones[Código localización],0))+INDEX(tblLocalizaciones[Otros costes fijos (€)],MATCH($M180,tblLocalizaciones[Código localización],0)),2),""))</f>
        <v/>
      </c>
      <c r="U180" s="13" t="n"/>
      <c r="V180" s="13" t="n"/>
      <c r="W180" s="25">
        <f>IF($A180="","",IF(COUNTIF($A$5:$A$204,$A180)&gt;1,"REVISAR",IF($M180="","REVISAR",IF($N180="Código no encontrado","CONFLICTO",IF($S180="No disponible","CONFLICTO",IF($O180="Descartada","CONFLICTO",IF(OR($E180="",$F180="",$U180=""),"REVISAR",IF(OR($P180="Denegado",$P180="No consultado"),"REVISAR","CORRECTO")))))))</f>
        <v/>
      </c>
      <c r="X180" s="24" t="n"/>
    </row>
    <row r="181">
      <c r="A181" s="13" t="n"/>
      <c r="B181" s="13" t="n"/>
      <c r="C181" s="24" t="n"/>
      <c r="D181" s="13" t="n"/>
      <c r="E181" s="37" t="n"/>
      <c r="F181" s="13" t="n"/>
      <c r="G181" s="13" t="n"/>
      <c r="H181" s="13" t="n"/>
      <c r="I181" s="13" t="n"/>
      <c r="J181" s="13" t="n"/>
      <c r="K181" s="13" t="n"/>
      <c r="L181" s="13" t="n"/>
      <c r="M181" s="13" t="n"/>
      <c r="N181" s="25">
        <f>IF($A181="","",IF($M181="","",IFERROR(INDEX(tblLocalizaciones[Nombre de la localización],MATCH($M181,tblLocalizaciones[Código localización],0)),"Código no encontrado")))</f>
        <v/>
      </c>
      <c r="O181" s="25">
        <f>IF(OR($A181="",$M181=""),"",IFERROR(INDEX(tblLocalizaciones[Estado candidatura],MATCH($M181,tblLocalizaciones[Código localización],0)),""))</f>
        <v/>
      </c>
      <c r="P181" s="25">
        <f>IF(OR($A181="",$M181=""),"",IFERROR(INDEX(tblLocalizaciones[Estado permiso],MATCH($M181,tblLocalizaciones[Código localización],0)),""))</f>
        <v/>
      </c>
      <c r="Q181" s="43">
        <f>IF(OR($A181="",$M181=""),"",IFERROR(INDEX(tblLocalizaciones[Disponible desde],MATCH($M181,tblLocalizaciones[Código localización],0)),""))</f>
        <v/>
      </c>
      <c r="R181" s="43">
        <f>IF(OR($A181="",$M181=""),"",IFERROR(INDEX(tblLocalizaciones[Disponible hasta],MATCH($M181,tblLocalizaciones[Código localización],0)),""))</f>
        <v/>
      </c>
      <c r="S181" s="25">
        <f>IF($A181="","",IF($M181="","Sin asignar",IF($E181="","Falta fecha",IF(OR($Q181="",$R181=""),"Por confirmar",IF(AND($E181&gt;=$Q181,$E181&lt;=$R181),"Disponible","No disponible")))))</f>
        <v/>
      </c>
      <c r="T181" s="42">
        <f>IF(OR($A181="",$M181="",$F181=""),"",IFERROR(ROUND($F181*INDEX(tblLocalizaciones[Coste por jornada (€)],MATCH($M181,tblLocalizaciones[Código localización],0))+INDEX(tblLocalizaciones[Coste de permisos (€)],MATCH($M181,tblLocalizaciones[Código localización],0))+INDEX(tblLocalizaciones[Otros costes fijos (€)],MATCH($M181,tblLocalizaciones[Código localización],0)),2),""))</f>
        <v/>
      </c>
      <c r="U181" s="13" t="n"/>
      <c r="V181" s="13" t="n"/>
      <c r="W181" s="25">
        <f>IF($A181="","",IF(COUNTIF($A$5:$A$204,$A181)&gt;1,"REVISAR",IF($M181="","REVISAR",IF($N181="Código no encontrado","CONFLICTO",IF($S181="No disponible","CONFLICTO",IF($O181="Descartada","CONFLICTO",IF(OR($E181="",$F181="",$U181=""),"REVISAR",IF(OR($P181="Denegado",$P181="No consultado"),"REVISAR","CORRECTO")))))))</f>
        <v/>
      </c>
      <c r="X181" s="24" t="n"/>
    </row>
    <row r="182">
      <c r="A182" s="13" t="n"/>
      <c r="B182" s="13" t="n"/>
      <c r="C182" s="24" t="n"/>
      <c r="D182" s="13" t="n"/>
      <c r="E182" s="37" t="n"/>
      <c r="F182" s="13" t="n"/>
      <c r="G182" s="13" t="n"/>
      <c r="H182" s="13" t="n"/>
      <c r="I182" s="13" t="n"/>
      <c r="J182" s="13" t="n"/>
      <c r="K182" s="13" t="n"/>
      <c r="L182" s="13" t="n"/>
      <c r="M182" s="13" t="n"/>
      <c r="N182" s="25">
        <f>IF($A182="","",IF($M182="","",IFERROR(INDEX(tblLocalizaciones[Nombre de la localización],MATCH($M182,tblLocalizaciones[Código localización],0)),"Código no encontrado")))</f>
        <v/>
      </c>
      <c r="O182" s="25">
        <f>IF(OR($A182="",$M182=""),"",IFERROR(INDEX(tblLocalizaciones[Estado candidatura],MATCH($M182,tblLocalizaciones[Código localización],0)),""))</f>
        <v/>
      </c>
      <c r="P182" s="25">
        <f>IF(OR($A182="",$M182=""),"",IFERROR(INDEX(tblLocalizaciones[Estado permiso],MATCH($M182,tblLocalizaciones[Código localización],0)),""))</f>
        <v/>
      </c>
      <c r="Q182" s="43">
        <f>IF(OR($A182="",$M182=""),"",IFERROR(INDEX(tblLocalizaciones[Disponible desde],MATCH($M182,tblLocalizaciones[Código localización],0)),""))</f>
        <v/>
      </c>
      <c r="R182" s="43">
        <f>IF(OR($A182="",$M182=""),"",IFERROR(INDEX(tblLocalizaciones[Disponible hasta],MATCH($M182,tblLocalizaciones[Código localización],0)),""))</f>
        <v/>
      </c>
      <c r="S182" s="25">
        <f>IF($A182="","",IF($M182="","Sin asignar",IF($E182="","Falta fecha",IF(OR($Q182="",$R182=""),"Por confirmar",IF(AND($E182&gt;=$Q182,$E182&lt;=$R182),"Disponible","No disponible")))))</f>
        <v/>
      </c>
      <c r="T182" s="42">
        <f>IF(OR($A182="",$M182="",$F182=""),"",IFERROR(ROUND($F182*INDEX(tblLocalizaciones[Coste por jornada (€)],MATCH($M182,tblLocalizaciones[Código localización],0))+INDEX(tblLocalizaciones[Coste de permisos (€)],MATCH($M182,tblLocalizaciones[Código localización],0))+INDEX(tblLocalizaciones[Otros costes fijos (€)],MATCH($M182,tblLocalizaciones[Código localización],0)),2),""))</f>
        <v/>
      </c>
      <c r="U182" s="13" t="n"/>
      <c r="V182" s="13" t="n"/>
      <c r="W182" s="25">
        <f>IF($A182="","",IF(COUNTIF($A$5:$A$204,$A182)&gt;1,"REVISAR",IF($M182="","REVISAR",IF($N182="Código no encontrado","CONFLICTO",IF($S182="No disponible","CONFLICTO",IF($O182="Descartada","CONFLICTO",IF(OR($E182="",$F182="",$U182=""),"REVISAR",IF(OR($P182="Denegado",$P182="No consultado"),"REVISAR","CORRECTO")))))))</f>
        <v/>
      </c>
      <c r="X182" s="24" t="n"/>
    </row>
    <row r="183">
      <c r="A183" s="13" t="n"/>
      <c r="B183" s="13" t="n"/>
      <c r="C183" s="24" t="n"/>
      <c r="D183" s="13" t="n"/>
      <c r="E183" s="37" t="n"/>
      <c r="F183" s="13" t="n"/>
      <c r="G183" s="13" t="n"/>
      <c r="H183" s="13" t="n"/>
      <c r="I183" s="13" t="n"/>
      <c r="J183" s="13" t="n"/>
      <c r="K183" s="13" t="n"/>
      <c r="L183" s="13" t="n"/>
      <c r="M183" s="13" t="n"/>
      <c r="N183" s="25">
        <f>IF($A183="","",IF($M183="","",IFERROR(INDEX(tblLocalizaciones[Nombre de la localización],MATCH($M183,tblLocalizaciones[Código localización],0)),"Código no encontrado")))</f>
        <v/>
      </c>
      <c r="O183" s="25">
        <f>IF(OR($A183="",$M183=""),"",IFERROR(INDEX(tblLocalizaciones[Estado candidatura],MATCH($M183,tblLocalizaciones[Código localización],0)),""))</f>
        <v/>
      </c>
      <c r="P183" s="25">
        <f>IF(OR($A183="",$M183=""),"",IFERROR(INDEX(tblLocalizaciones[Estado permiso],MATCH($M183,tblLocalizaciones[Código localización],0)),""))</f>
        <v/>
      </c>
      <c r="Q183" s="43">
        <f>IF(OR($A183="",$M183=""),"",IFERROR(INDEX(tblLocalizaciones[Disponible desde],MATCH($M183,tblLocalizaciones[Código localización],0)),""))</f>
        <v/>
      </c>
      <c r="R183" s="43">
        <f>IF(OR($A183="",$M183=""),"",IFERROR(INDEX(tblLocalizaciones[Disponible hasta],MATCH($M183,tblLocalizaciones[Código localización],0)),""))</f>
        <v/>
      </c>
      <c r="S183" s="25">
        <f>IF($A183="","",IF($M183="","Sin asignar",IF($E183="","Falta fecha",IF(OR($Q183="",$R183=""),"Por confirmar",IF(AND($E183&gt;=$Q183,$E183&lt;=$R183),"Disponible","No disponible")))))</f>
        <v/>
      </c>
      <c r="T183" s="42">
        <f>IF(OR($A183="",$M183="",$F183=""),"",IFERROR(ROUND($F183*INDEX(tblLocalizaciones[Coste por jornada (€)],MATCH($M183,tblLocalizaciones[Código localización],0))+INDEX(tblLocalizaciones[Coste de permisos (€)],MATCH($M183,tblLocalizaciones[Código localización],0))+INDEX(tblLocalizaciones[Otros costes fijos (€)],MATCH($M183,tblLocalizaciones[Código localización],0)),2),""))</f>
        <v/>
      </c>
      <c r="U183" s="13" t="n"/>
      <c r="V183" s="13" t="n"/>
      <c r="W183" s="25">
        <f>IF($A183="","",IF(COUNTIF($A$5:$A$204,$A183)&gt;1,"REVISAR",IF($M183="","REVISAR",IF($N183="Código no encontrado","CONFLICTO",IF($S183="No disponible","CONFLICTO",IF($O183="Descartada","CONFLICTO",IF(OR($E183="",$F183="",$U183=""),"REVISAR",IF(OR($P183="Denegado",$P183="No consultado"),"REVISAR","CORRECTO")))))))</f>
        <v/>
      </c>
      <c r="X183" s="24" t="n"/>
    </row>
    <row r="184">
      <c r="A184" s="13" t="n"/>
      <c r="B184" s="13" t="n"/>
      <c r="C184" s="24" t="n"/>
      <c r="D184" s="13" t="n"/>
      <c r="E184" s="37" t="n"/>
      <c r="F184" s="13" t="n"/>
      <c r="G184" s="13" t="n"/>
      <c r="H184" s="13" t="n"/>
      <c r="I184" s="13" t="n"/>
      <c r="J184" s="13" t="n"/>
      <c r="K184" s="13" t="n"/>
      <c r="L184" s="13" t="n"/>
      <c r="M184" s="13" t="n"/>
      <c r="N184" s="25">
        <f>IF($A184="","",IF($M184="","",IFERROR(INDEX(tblLocalizaciones[Nombre de la localización],MATCH($M184,tblLocalizaciones[Código localización],0)),"Código no encontrado")))</f>
        <v/>
      </c>
      <c r="O184" s="25">
        <f>IF(OR($A184="",$M184=""),"",IFERROR(INDEX(tblLocalizaciones[Estado candidatura],MATCH($M184,tblLocalizaciones[Código localización],0)),""))</f>
        <v/>
      </c>
      <c r="P184" s="25">
        <f>IF(OR($A184="",$M184=""),"",IFERROR(INDEX(tblLocalizaciones[Estado permiso],MATCH($M184,tblLocalizaciones[Código localización],0)),""))</f>
        <v/>
      </c>
      <c r="Q184" s="43">
        <f>IF(OR($A184="",$M184=""),"",IFERROR(INDEX(tblLocalizaciones[Disponible desde],MATCH($M184,tblLocalizaciones[Código localización],0)),""))</f>
        <v/>
      </c>
      <c r="R184" s="43">
        <f>IF(OR($A184="",$M184=""),"",IFERROR(INDEX(tblLocalizaciones[Disponible hasta],MATCH($M184,tblLocalizaciones[Código localización],0)),""))</f>
        <v/>
      </c>
      <c r="S184" s="25">
        <f>IF($A184="","",IF($M184="","Sin asignar",IF($E184="","Falta fecha",IF(OR($Q184="",$R184=""),"Por confirmar",IF(AND($E184&gt;=$Q184,$E184&lt;=$R184),"Disponible","No disponible")))))</f>
        <v/>
      </c>
      <c r="T184" s="42">
        <f>IF(OR($A184="",$M184="",$F184=""),"",IFERROR(ROUND($F184*INDEX(tblLocalizaciones[Coste por jornada (€)],MATCH($M184,tblLocalizaciones[Código localización],0))+INDEX(tblLocalizaciones[Coste de permisos (€)],MATCH($M184,tblLocalizaciones[Código localización],0))+INDEX(tblLocalizaciones[Otros costes fijos (€)],MATCH($M184,tblLocalizaciones[Código localización],0)),2),""))</f>
        <v/>
      </c>
      <c r="U184" s="13" t="n"/>
      <c r="V184" s="13" t="n"/>
      <c r="W184" s="25">
        <f>IF($A184="","",IF(COUNTIF($A$5:$A$204,$A184)&gt;1,"REVISAR",IF($M184="","REVISAR",IF($N184="Código no encontrado","CONFLICTO",IF($S184="No disponible","CONFLICTO",IF($O184="Descartada","CONFLICTO",IF(OR($E184="",$F184="",$U184=""),"REVISAR",IF(OR($P184="Denegado",$P184="No consultado"),"REVISAR","CORRECTO")))))))</f>
        <v/>
      </c>
      <c r="X184" s="24" t="n"/>
    </row>
    <row r="185">
      <c r="A185" s="13" t="n"/>
      <c r="B185" s="13" t="n"/>
      <c r="C185" s="24" t="n"/>
      <c r="D185" s="13" t="n"/>
      <c r="E185" s="37" t="n"/>
      <c r="F185" s="13" t="n"/>
      <c r="G185" s="13" t="n"/>
      <c r="H185" s="13" t="n"/>
      <c r="I185" s="13" t="n"/>
      <c r="J185" s="13" t="n"/>
      <c r="K185" s="13" t="n"/>
      <c r="L185" s="13" t="n"/>
      <c r="M185" s="13" t="n"/>
      <c r="N185" s="25">
        <f>IF($A185="","",IF($M185="","",IFERROR(INDEX(tblLocalizaciones[Nombre de la localización],MATCH($M185,tblLocalizaciones[Código localización],0)),"Código no encontrado")))</f>
        <v/>
      </c>
      <c r="O185" s="25">
        <f>IF(OR($A185="",$M185=""),"",IFERROR(INDEX(tblLocalizaciones[Estado candidatura],MATCH($M185,tblLocalizaciones[Código localización],0)),""))</f>
        <v/>
      </c>
      <c r="P185" s="25">
        <f>IF(OR($A185="",$M185=""),"",IFERROR(INDEX(tblLocalizaciones[Estado permiso],MATCH($M185,tblLocalizaciones[Código localización],0)),""))</f>
        <v/>
      </c>
      <c r="Q185" s="43">
        <f>IF(OR($A185="",$M185=""),"",IFERROR(INDEX(tblLocalizaciones[Disponible desde],MATCH($M185,tblLocalizaciones[Código localización],0)),""))</f>
        <v/>
      </c>
      <c r="R185" s="43">
        <f>IF(OR($A185="",$M185=""),"",IFERROR(INDEX(tblLocalizaciones[Disponible hasta],MATCH($M185,tblLocalizaciones[Código localización],0)),""))</f>
        <v/>
      </c>
      <c r="S185" s="25">
        <f>IF($A185="","",IF($M185="","Sin asignar",IF($E185="","Falta fecha",IF(OR($Q185="",$R185=""),"Por confirmar",IF(AND($E185&gt;=$Q185,$E185&lt;=$R185),"Disponible","No disponible")))))</f>
        <v/>
      </c>
      <c r="T185" s="42">
        <f>IF(OR($A185="",$M185="",$F185=""),"",IFERROR(ROUND($F185*INDEX(tblLocalizaciones[Coste por jornada (€)],MATCH($M185,tblLocalizaciones[Código localización],0))+INDEX(tblLocalizaciones[Coste de permisos (€)],MATCH($M185,tblLocalizaciones[Código localización],0))+INDEX(tblLocalizaciones[Otros costes fijos (€)],MATCH($M185,tblLocalizaciones[Código localización],0)),2),""))</f>
        <v/>
      </c>
      <c r="U185" s="13" t="n"/>
      <c r="V185" s="13" t="n"/>
      <c r="W185" s="25">
        <f>IF($A185="","",IF(COUNTIF($A$5:$A$204,$A185)&gt;1,"REVISAR",IF($M185="","REVISAR",IF($N185="Código no encontrado","CONFLICTO",IF($S185="No disponible","CONFLICTO",IF($O185="Descartada","CONFLICTO",IF(OR($E185="",$F185="",$U185=""),"REVISAR",IF(OR($P185="Denegado",$P185="No consultado"),"REVISAR","CORRECTO")))))))</f>
        <v/>
      </c>
      <c r="X185" s="24" t="n"/>
    </row>
    <row r="186">
      <c r="A186" s="13" t="n"/>
      <c r="B186" s="13" t="n"/>
      <c r="C186" s="24" t="n"/>
      <c r="D186" s="13" t="n"/>
      <c r="E186" s="37" t="n"/>
      <c r="F186" s="13" t="n"/>
      <c r="G186" s="13" t="n"/>
      <c r="H186" s="13" t="n"/>
      <c r="I186" s="13" t="n"/>
      <c r="J186" s="13" t="n"/>
      <c r="K186" s="13" t="n"/>
      <c r="L186" s="13" t="n"/>
      <c r="M186" s="13" t="n"/>
      <c r="N186" s="25">
        <f>IF($A186="","",IF($M186="","",IFERROR(INDEX(tblLocalizaciones[Nombre de la localización],MATCH($M186,tblLocalizaciones[Código localización],0)),"Código no encontrado")))</f>
        <v/>
      </c>
      <c r="O186" s="25">
        <f>IF(OR($A186="",$M186=""),"",IFERROR(INDEX(tblLocalizaciones[Estado candidatura],MATCH($M186,tblLocalizaciones[Código localización],0)),""))</f>
        <v/>
      </c>
      <c r="P186" s="25">
        <f>IF(OR($A186="",$M186=""),"",IFERROR(INDEX(tblLocalizaciones[Estado permiso],MATCH($M186,tblLocalizaciones[Código localización],0)),""))</f>
        <v/>
      </c>
      <c r="Q186" s="43">
        <f>IF(OR($A186="",$M186=""),"",IFERROR(INDEX(tblLocalizaciones[Disponible desde],MATCH($M186,tblLocalizaciones[Código localización],0)),""))</f>
        <v/>
      </c>
      <c r="R186" s="43">
        <f>IF(OR($A186="",$M186=""),"",IFERROR(INDEX(tblLocalizaciones[Disponible hasta],MATCH($M186,tblLocalizaciones[Código localización],0)),""))</f>
        <v/>
      </c>
      <c r="S186" s="25">
        <f>IF($A186="","",IF($M186="","Sin asignar",IF($E186="","Falta fecha",IF(OR($Q186="",$R186=""),"Por confirmar",IF(AND($E186&gt;=$Q186,$E186&lt;=$R186),"Disponible","No disponible")))))</f>
        <v/>
      </c>
      <c r="T186" s="42">
        <f>IF(OR($A186="",$M186="",$F186=""),"",IFERROR(ROUND($F186*INDEX(tblLocalizaciones[Coste por jornada (€)],MATCH($M186,tblLocalizaciones[Código localización],0))+INDEX(tblLocalizaciones[Coste de permisos (€)],MATCH($M186,tblLocalizaciones[Código localización],0))+INDEX(tblLocalizaciones[Otros costes fijos (€)],MATCH($M186,tblLocalizaciones[Código localización],0)),2),""))</f>
        <v/>
      </c>
      <c r="U186" s="13" t="n"/>
      <c r="V186" s="13" t="n"/>
      <c r="W186" s="25">
        <f>IF($A186="","",IF(COUNTIF($A$5:$A$204,$A186)&gt;1,"REVISAR",IF($M186="","REVISAR",IF($N186="Código no encontrado","CONFLICTO",IF($S186="No disponible","CONFLICTO",IF($O186="Descartada","CONFLICTO",IF(OR($E186="",$F186="",$U186=""),"REVISAR",IF(OR($P186="Denegado",$P186="No consultado"),"REVISAR","CORRECTO")))))))</f>
        <v/>
      </c>
      <c r="X186" s="24" t="n"/>
    </row>
    <row r="187">
      <c r="A187" s="13" t="n"/>
      <c r="B187" s="13" t="n"/>
      <c r="C187" s="24" t="n"/>
      <c r="D187" s="13" t="n"/>
      <c r="E187" s="37" t="n"/>
      <c r="F187" s="13" t="n"/>
      <c r="G187" s="13" t="n"/>
      <c r="H187" s="13" t="n"/>
      <c r="I187" s="13" t="n"/>
      <c r="J187" s="13" t="n"/>
      <c r="K187" s="13" t="n"/>
      <c r="L187" s="13" t="n"/>
      <c r="M187" s="13" t="n"/>
      <c r="N187" s="25">
        <f>IF($A187="","",IF($M187="","",IFERROR(INDEX(tblLocalizaciones[Nombre de la localización],MATCH($M187,tblLocalizaciones[Código localización],0)),"Código no encontrado")))</f>
        <v/>
      </c>
      <c r="O187" s="25">
        <f>IF(OR($A187="",$M187=""),"",IFERROR(INDEX(tblLocalizaciones[Estado candidatura],MATCH($M187,tblLocalizaciones[Código localización],0)),""))</f>
        <v/>
      </c>
      <c r="P187" s="25">
        <f>IF(OR($A187="",$M187=""),"",IFERROR(INDEX(tblLocalizaciones[Estado permiso],MATCH($M187,tblLocalizaciones[Código localización],0)),""))</f>
        <v/>
      </c>
      <c r="Q187" s="43">
        <f>IF(OR($A187="",$M187=""),"",IFERROR(INDEX(tblLocalizaciones[Disponible desde],MATCH($M187,tblLocalizaciones[Código localización],0)),""))</f>
        <v/>
      </c>
      <c r="R187" s="43">
        <f>IF(OR($A187="",$M187=""),"",IFERROR(INDEX(tblLocalizaciones[Disponible hasta],MATCH($M187,tblLocalizaciones[Código localización],0)),""))</f>
        <v/>
      </c>
      <c r="S187" s="25">
        <f>IF($A187="","",IF($M187="","Sin asignar",IF($E187="","Falta fecha",IF(OR($Q187="",$R187=""),"Por confirmar",IF(AND($E187&gt;=$Q187,$E187&lt;=$R187),"Disponible","No disponible")))))</f>
        <v/>
      </c>
      <c r="T187" s="42">
        <f>IF(OR($A187="",$M187="",$F187=""),"",IFERROR(ROUND($F187*INDEX(tblLocalizaciones[Coste por jornada (€)],MATCH($M187,tblLocalizaciones[Código localización],0))+INDEX(tblLocalizaciones[Coste de permisos (€)],MATCH($M187,tblLocalizaciones[Código localización],0))+INDEX(tblLocalizaciones[Otros costes fijos (€)],MATCH($M187,tblLocalizaciones[Código localización],0)),2),""))</f>
        <v/>
      </c>
      <c r="U187" s="13" t="n"/>
      <c r="V187" s="13" t="n"/>
      <c r="W187" s="25">
        <f>IF($A187="","",IF(COUNTIF($A$5:$A$204,$A187)&gt;1,"REVISAR",IF($M187="","REVISAR",IF($N187="Código no encontrado","CONFLICTO",IF($S187="No disponible","CONFLICTO",IF($O187="Descartada","CONFLICTO",IF(OR($E187="",$F187="",$U187=""),"REVISAR",IF(OR($P187="Denegado",$P187="No consultado"),"REVISAR","CORRECTO")))))))</f>
        <v/>
      </c>
      <c r="X187" s="24" t="n"/>
    </row>
    <row r="188">
      <c r="A188" s="13" t="n"/>
      <c r="B188" s="13" t="n"/>
      <c r="C188" s="24" t="n"/>
      <c r="D188" s="13" t="n"/>
      <c r="E188" s="37" t="n"/>
      <c r="F188" s="13" t="n"/>
      <c r="G188" s="13" t="n"/>
      <c r="H188" s="13" t="n"/>
      <c r="I188" s="13" t="n"/>
      <c r="J188" s="13" t="n"/>
      <c r="K188" s="13" t="n"/>
      <c r="L188" s="13" t="n"/>
      <c r="M188" s="13" t="n"/>
      <c r="N188" s="25">
        <f>IF($A188="","",IF($M188="","",IFERROR(INDEX(tblLocalizaciones[Nombre de la localización],MATCH($M188,tblLocalizaciones[Código localización],0)),"Código no encontrado")))</f>
        <v/>
      </c>
      <c r="O188" s="25">
        <f>IF(OR($A188="",$M188=""),"",IFERROR(INDEX(tblLocalizaciones[Estado candidatura],MATCH($M188,tblLocalizaciones[Código localización],0)),""))</f>
        <v/>
      </c>
      <c r="P188" s="25">
        <f>IF(OR($A188="",$M188=""),"",IFERROR(INDEX(tblLocalizaciones[Estado permiso],MATCH($M188,tblLocalizaciones[Código localización],0)),""))</f>
        <v/>
      </c>
      <c r="Q188" s="43">
        <f>IF(OR($A188="",$M188=""),"",IFERROR(INDEX(tblLocalizaciones[Disponible desde],MATCH($M188,tblLocalizaciones[Código localización],0)),""))</f>
        <v/>
      </c>
      <c r="R188" s="43">
        <f>IF(OR($A188="",$M188=""),"",IFERROR(INDEX(tblLocalizaciones[Disponible hasta],MATCH($M188,tblLocalizaciones[Código localización],0)),""))</f>
        <v/>
      </c>
      <c r="S188" s="25">
        <f>IF($A188="","",IF($M188="","Sin asignar",IF($E188="","Falta fecha",IF(OR($Q188="",$R188=""),"Por confirmar",IF(AND($E188&gt;=$Q188,$E188&lt;=$R188),"Disponible","No disponible")))))</f>
        <v/>
      </c>
      <c r="T188" s="42">
        <f>IF(OR($A188="",$M188="",$F188=""),"",IFERROR(ROUND($F188*INDEX(tblLocalizaciones[Coste por jornada (€)],MATCH($M188,tblLocalizaciones[Código localización],0))+INDEX(tblLocalizaciones[Coste de permisos (€)],MATCH($M188,tblLocalizaciones[Código localización],0))+INDEX(tblLocalizaciones[Otros costes fijos (€)],MATCH($M188,tblLocalizaciones[Código localización],0)),2),""))</f>
        <v/>
      </c>
      <c r="U188" s="13" t="n"/>
      <c r="V188" s="13" t="n"/>
      <c r="W188" s="25">
        <f>IF($A188="","",IF(COUNTIF($A$5:$A$204,$A188)&gt;1,"REVISAR",IF($M188="","REVISAR",IF($N188="Código no encontrado","CONFLICTO",IF($S188="No disponible","CONFLICTO",IF($O188="Descartada","CONFLICTO",IF(OR($E188="",$F188="",$U188=""),"REVISAR",IF(OR($P188="Denegado",$P188="No consultado"),"REVISAR","CORRECTO")))))))</f>
        <v/>
      </c>
      <c r="X188" s="24" t="n"/>
    </row>
    <row r="189">
      <c r="A189" s="13" t="n"/>
      <c r="B189" s="13" t="n"/>
      <c r="C189" s="24" t="n"/>
      <c r="D189" s="13" t="n"/>
      <c r="E189" s="37" t="n"/>
      <c r="F189" s="13" t="n"/>
      <c r="G189" s="13" t="n"/>
      <c r="H189" s="13" t="n"/>
      <c r="I189" s="13" t="n"/>
      <c r="J189" s="13" t="n"/>
      <c r="K189" s="13" t="n"/>
      <c r="L189" s="13" t="n"/>
      <c r="M189" s="13" t="n"/>
      <c r="N189" s="25">
        <f>IF($A189="","",IF($M189="","",IFERROR(INDEX(tblLocalizaciones[Nombre de la localización],MATCH($M189,tblLocalizaciones[Código localización],0)),"Código no encontrado")))</f>
        <v/>
      </c>
      <c r="O189" s="25">
        <f>IF(OR($A189="",$M189=""),"",IFERROR(INDEX(tblLocalizaciones[Estado candidatura],MATCH($M189,tblLocalizaciones[Código localización],0)),""))</f>
        <v/>
      </c>
      <c r="P189" s="25">
        <f>IF(OR($A189="",$M189=""),"",IFERROR(INDEX(tblLocalizaciones[Estado permiso],MATCH($M189,tblLocalizaciones[Código localización],0)),""))</f>
        <v/>
      </c>
      <c r="Q189" s="43">
        <f>IF(OR($A189="",$M189=""),"",IFERROR(INDEX(tblLocalizaciones[Disponible desde],MATCH($M189,tblLocalizaciones[Código localización],0)),""))</f>
        <v/>
      </c>
      <c r="R189" s="43">
        <f>IF(OR($A189="",$M189=""),"",IFERROR(INDEX(tblLocalizaciones[Disponible hasta],MATCH($M189,tblLocalizaciones[Código localización],0)),""))</f>
        <v/>
      </c>
      <c r="S189" s="25">
        <f>IF($A189="","",IF($M189="","Sin asignar",IF($E189="","Falta fecha",IF(OR($Q189="",$R189=""),"Por confirmar",IF(AND($E189&gt;=$Q189,$E189&lt;=$R189),"Disponible","No disponible")))))</f>
        <v/>
      </c>
      <c r="T189" s="42">
        <f>IF(OR($A189="",$M189="",$F189=""),"",IFERROR(ROUND($F189*INDEX(tblLocalizaciones[Coste por jornada (€)],MATCH($M189,tblLocalizaciones[Código localización],0))+INDEX(tblLocalizaciones[Coste de permisos (€)],MATCH($M189,tblLocalizaciones[Código localización],0))+INDEX(tblLocalizaciones[Otros costes fijos (€)],MATCH($M189,tblLocalizaciones[Código localización],0)),2),""))</f>
        <v/>
      </c>
      <c r="U189" s="13" t="n"/>
      <c r="V189" s="13" t="n"/>
      <c r="W189" s="25">
        <f>IF($A189="","",IF(COUNTIF($A$5:$A$204,$A189)&gt;1,"REVISAR",IF($M189="","REVISAR",IF($N189="Código no encontrado","CONFLICTO",IF($S189="No disponible","CONFLICTO",IF($O189="Descartada","CONFLICTO",IF(OR($E189="",$F189="",$U189=""),"REVISAR",IF(OR($P189="Denegado",$P189="No consultado"),"REVISAR","CORRECTO")))))))</f>
        <v/>
      </c>
      <c r="X189" s="24" t="n"/>
    </row>
    <row r="190">
      <c r="A190" s="13" t="n"/>
      <c r="B190" s="13" t="n"/>
      <c r="C190" s="24" t="n"/>
      <c r="D190" s="13" t="n"/>
      <c r="E190" s="37" t="n"/>
      <c r="F190" s="13" t="n"/>
      <c r="G190" s="13" t="n"/>
      <c r="H190" s="13" t="n"/>
      <c r="I190" s="13" t="n"/>
      <c r="J190" s="13" t="n"/>
      <c r="K190" s="13" t="n"/>
      <c r="L190" s="13" t="n"/>
      <c r="M190" s="13" t="n"/>
      <c r="N190" s="25">
        <f>IF($A190="","",IF($M190="","",IFERROR(INDEX(tblLocalizaciones[Nombre de la localización],MATCH($M190,tblLocalizaciones[Código localización],0)),"Código no encontrado")))</f>
        <v/>
      </c>
      <c r="O190" s="25">
        <f>IF(OR($A190="",$M190=""),"",IFERROR(INDEX(tblLocalizaciones[Estado candidatura],MATCH($M190,tblLocalizaciones[Código localización],0)),""))</f>
        <v/>
      </c>
      <c r="P190" s="25">
        <f>IF(OR($A190="",$M190=""),"",IFERROR(INDEX(tblLocalizaciones[Estado permiso],MATCH($M190,tblLocalizaciones[Código localización],0)),""))</f>
        <v/>
      </c>
      <c r="Q190" s="43">
        <f>IF(OR($A190="",$M190=""),"",IFERROR(INDEX(tblLocalizaciones[Disponible desde],MATCH($M190,tblLocalizaciones[Código localización],0)),""))</f>
        <v/>
      </c>
      <c r="R190" s="43">
        <f>IF(OR($A190="",$M190=""),"",IFERROR(INDEX(tblLocalizaciones[Disponible hasta],MATCH($M190,tblLocalizaciones[Código localización],0)),""))</f>
        <v/>
      </c>
      <c r="S190" s="25">
        <f>IF($A190="","",IF($M190="","Sin asignar",IF($E190="","Falta fecha",IF(OR($Q190="",$R190=""),"Por confirmar",IF(AND($E190&gt;=$Q190,$E190&lt;=$R190),"Disponible","No disponible")))))</f>
        <v/>
      </c>
      <c r="T190" s="42">
        <f>IF(OR($A190="",$M190="",$F190=""),"",IFERROR(ROUND($F190*INDEX(tblLocalizaciones[Coste por jornada (€)],MATCH($M190,tblLocalizaciones[Código localización],0))+INDEX(tblLocalizaciones[Coste de permisos (€)],MATCH($M190,tblLocalizaciones[Código localización],0))+INDEX(tblLocalizaciones[Otros costes fijos (€)],MATCH($M190,tblLocalizaciones[Código localización],0)),2),""))</f>
        <v/>
      </c>
      <c r="U190" s="13" t="n"/>
      <c r="V190" s="13" t="n"/>
      <c r="W190" s="25">
        <f>IF($A190="","",IF(COUNTIF($A$5:$A$204,$A190)&gt;1,"REVISAR",IF($M190="","REVISAR",IF($N190="Código no encontrado","CONFLICTO",IF($S190="No disponible","CONFLICTO",IF($O190="Descartada","CONFLICTO",IF(OR($E190="",$F190="",$U190=""),"REVISAR",IF(OR($P190="Denegado",$P190="No consultado"),"REVISAR","CORRECTO")))))))</f>
        <v/>
      </c>
      <c r="X190" s="24" t="n"/>
    </row>
    <row r="191">
      <c r="A191" s="13" t="n"/>
      <c r="B191" s="13" t="n"/>
      <c r="C191" s="24" t="n"/>
      <c r="D191" s="13" t="n"/>
      <c r="E191" s="37" t="n"/>
      <c r="F191" s="13" t="n"/>
      <c r="G191" s="13" t="n"/>
      <c r="H191" s="13" t="n"/>
      <c r="I191" s="13" t="n"/>
      <c r="J191" s="13" t="n"/>
      <c r="K191" s="13" t="n"/>
      <c r="L191" s="13" t="n"/>
      <c r="M191" s="13" t="n"/>
      <c r="N191" s="25">
        <f>IF($A191="","",IF($M191="","",IFERROR(INDEX(tblLocalizaciones[Nombre de la localización],MATCH($M191,tblLocalizaciones[Código localización],0)),"Código no encontrado")))</f>
        <v/>
      </c>
      <c r="O191" s="25">
        <f>IF(OR($A191="",$M191=""),"",IFERROR(INDEX(tblLocalizaciones[Estado candidatura],MATCH($M191,tblLocalizaciones[Código localización],0)),""))</f>
        <v/>
      </c>
      <c r="P191" s="25">
        <f>IF(OR($A191="",$M191=""),"",IFERROR(INDEX(tblLocalizaciones[Estado permiso],MATCH($M191,tblLocalizaciones[Código localización],0)),""))</f>
        <v/>
      </c>
      <c r="Q191" s="43">
        <f>IF(OR($A191="",$M191=""),"",IFERROR(INDEX(tblLocalizaciones[Disponible desde],MATCH($M191,tblLocalizaciones[Código localización],0)),""))</f>
        <v/>
      </c>
      <c r="R191" s="43">
        <f>IF(OR($A191="",$M191=""),"",IFERROR(INDEX(tblLocalizaciones[Disponible hasta],MATCH($M191,tblLocalizaciones[Código localización],0)),""))</f>
        <v/>
      </c>
      <c r="S191" s="25">
        <f>IF($A191="","",IF($M191="","Sin asignar",IF($E191="","Falta fecha",IF(OR($Q191="",$R191=""),"Por confirmar",IF(AND($E191&gt;=$Q191,$E191&lt;=$R191),"Disponible","No disponible")))))</f>
        <v/>
      </c>
      <c r="T191" s="42">
        <f>IF(OR($A191="",$M191="",$F191=""),"",IFERROR(ROUND($F191*INDEX(tblLocalizaciones[Coste por jornada (€)],MATCH($M191,tblLocalizaciones[Código localización],0))+INDEX(tblLocalizaciones[Coste de permisos (€)],MATCH($M191,tblLocalizaciones[Código localización],0))+INDEX(tblLocalizaciones[Otros costes fijos (€)],MATCH($M191,tblLocalizaciones[Código localización],0)),2),""))</f>
        <v/>
      </c>
      <c r="U191" s="13" t="n"/>
      <c r="V191" s="13" t="n"/>
      <c r="W191" s="25">
        <f>IF($A191="","",IF(COUNTIF($A$5:$A$204,$A191)&gt;1,"REVISAR",IF($M191="","REVISAR",IF($N191="Código no encontrado","CONFLICTO",IF($S191="No disponible","CONFLICTO",IF($O191="Descartada","CONFLICTO",IF(OR($E191="",$F191="",$U191=""),"REVISAR",IF(OR($P191="Denegado",$P191="No consultado"),"REVISAR","CORRECTO")))))))</f>
        <v/>
      </c>
      <c r="X191" s="24" t="n"/>
    </row>
    <row r="192">
      <c r="A192" s="13" t="n"/>
      <c r="B192" s="13" t="n"/>
      <c r="C192" s="24" t="n"/>
      <c r="D192" s="13" t="n"/>
      <c r="E192" s="37" t="n"/>
      <c r="F192" s="13" t="n"/>
      <c r="G192" s="13" t="n"/>
      <c r="H192" s="13" t="n"/>
      <c r="I192" s="13" t="n"/>
      <c r="J192" s="13" t="n"/>
      <c r="K192" s="13" t="n"/>
      <c r="L192" s="13" t="n"/>
      <c r="M192" s="13" t="n"/>
      <c r="N192" s="25">
        <f>IF($A192="","",IF($M192="","",IFERROR(INDEX(tblLocalizaciones[Nombre de la localización],MATCH($M192,tblLocalizaciones[Código localización],0)),"Código no encontrado")))</f>
        <v/>
      </c>
      <c r="O192" s="25">
        <f>IF(OR($A192="",$M192=""),"",IFERROR(INDEX(tblLocalizaciones[Estado candidatura],MATCH($M192,tblLocalizaciones[Código localización],0)),""))</f>
        <v/>
      </c>
      <c r="P192" s="25">
        <f>IF(OR($A192="",$M192=""),"",IFERROR(INDEX(tblLocalizaciones[Estado permiso],MATCH($M192,tblLocalizaciones[Código localización],0)),""))</f>
        <v/>
      </c>
      <c r="Q192" s="43">
        <f>IF(OR($A192="",$M192=""),"",IFERROR(INDEX(tblLocalizaciones[Disponible desde],MATCH($M192,tblLocalizaciones[Código localización],0)),""))</f>
        <v/>
      </c>
      <c r="R192" s="43">
        <f>IF(OR($A192="",$M192=""),"",IFERROR(INDEX(tblLocalizaciones[Disponible hasta],MATCH($M192,tblLocalizaciones[Código localización],0)),""))</f>
        <v/>
      </c>
      <c r="S192" s="25">
        <f>IF($A192="","",IF($M192="","Sin asignar",IF($E192="","Falta fecha",IF(OR($Q192="",$R192=""),"Por confirmar",IF(AND($E192&gt;=$Q192,$E192&lt;=$R192),"Disponible","No disponible")))))</f>
        <v/>
      </c>
      <c r="T192" s="42">
        <f>IF(OR($A192="",$M192="",$F192=""),"",IFERROR(ROUND($F192*INDEX(tblLocalizaciones[Coste por jornada (€)],MATCH($M192,tblLocalizaciones[Código localización],0))+INDEX(tblLocalizaciones[Coste de permisos (€)],MATCH($M192,tblLocalizaciones[Código localización],0))+INDEX(tblLocalizaciones[Otros costes fijos (€)],MATCH($M192,tblLocalizaciones[Código localización],0)),2),""))</f>
        <v/>
      </c>
      <c r="U192" s="13" t="n"/>
      <c r="V192" s="13" t="n"/>
      <c r="W192" s="25">
        <f>IF($A192="","",IF(COUNTIF($A$5:$A$204,$A192)&gt;1,"REVISAR",IF($M192="","REVISAR",IF($N192="Código no encontrado","CONFLICTO",IF($S192="No disponible","CONFLICTO",IF($O192="Descartada","CONFLICTO",IF(OR($E192="",$F192="",$U192=""),"REVISAR",IF(OR($P192="Denegado",$P192="No consultado"),"REVISAR","CORRECTO")))))))</f>
        <v/>
      </c>
      <c r="X192" s="24" t="n"/>
    </row>
    <row r="193">
      <c r="A193" s="13" t="n"/>
      <c r="B193" s="13" t="n"/>
      <c r="C193" s="24" t="n"/>
      <c r="D193" s="13" t="n"/>
      <c r="E193" s="37" t="n"/>
      <c r="F193" s="13" t="n"/>
      <c r="G193" s="13" t="n"/>
      <c r="H193" s="13" t="n"/>
      <c r="I193" s="13" t="n"/>
      <c r="J193" s="13" t="n"/>
      <c r="K193" s="13" t="n"/>
      <c r="L193" s="13" t="n"/>
      <c r="M193" s="13" t="n"/>
      <c r="N193" s="25">
        <f>IF($A193="","",IF($M193="","",IFERROR(INDEX(tblLocalizaciones[Nombre de la localización],MATCH($M193,tblLocalizaciones[Código localización],0)),"Código no encontrado")))</f>
        <v/>
      </c>
      <c r="O193" s="25">
        <f>IF(OR($A193="",$M193=""),"",IFERROR(INDEX(tblLocalizaciones[Estado candidatura],MATCH($M193,tblLocalizaciones[Código localización],0)),""))</f>
        <v/>
      </c>
      <c r="P193" s="25">
        <f>IF(OR($A193="",$M193=""),"",IFERROR(INDEX(tblLocalizaciones[Estado permiso],MATCH($M193,tblLocalizaciones[Código localización],0)),""))</f>
        <v/>
      </c>
      <c r="Q193" s="43">
        <f>IF(OR($A193="",$M193=""),"",IFERROR(INDEX(tblLocalizaciones[Disponible desde],MATCH($M193,tblLocalizaciones[Código localización],0)),""))</f>
        <v/>
      </c>
      <c r="R193" s="43">
        <f>IF(OR($A193="",$M193=""),"",IFERROR(INDEX(tblLocalizaciones[Disponible hasta],MATCH($M193,tblLocalizaciones[Código localización],0)),""))</f>
        <v/>
      </c>
      <c r="S193" s="25">
        <f>IF($A193="","",IF($M193="","Sin asignar",IF($E193="","Falta fecha",IF(OR($Q193="",$R193=""),"Por confirmar",IF(AND($E193&gt;=$Q193,$E193&lt;=$R193),"Disponible","No disponible")))))</f>
        <v/>
      </c>
      <c r="T193" s="42">
        <f>IF(OR($A193="",$M193="",$F193=""),"",IFERROR(ROUND($F193*INDEX(tblLocalizaciones[Coste por jornada (€)],MATCH($M193,tblLocalizaciones[Código localización],0))+INDEX(tblLocalizaciones[Coste de permisos (€)],MATCH($M193,tblLocalizaciones[Código localización],0))+INDEX(tblLocalizaciones[Otros costes fijos (€)],MATCH($M193,tblLocalizaciones[Código localización],0)),2),""))</f>
        <v/>
      </c>
      <c r="U193" s="13" t="n"/>
      <c r="V193" s="13" t="n"/>
      <c r="W193" s="25">
        <f>IF($A193="","",IF(COUNTIF($A$5:$A$204,$A193)&gt;1,"REVISAR",IF($M193="","REVISAR",IF($N193="Código no encontrado","CONFLICTO",IF($S193="No disponible","CONFLICTO",IF($O193="Descartada","CONFLICTO",IF(OR($E193="",$F193="",$U193=""),"REVISAR",IF(OR($P193="Denegado",$P193="No consultado"),"REVISAR","CORRECTO")))))))</f>
        <v/>
      </c>
      <c r="X193" s="24" t="n"/>
    </row>
    <row r="194">
      <c r="A194" s="13" t="n"/>
      <c r="B194" s="13" t="n"/>
      <c r="C194" s="24" t="n"/>
      <c r="D194" s="13" t="n"/>
      <c r="E194" s="37" t="n"/>
      <c r="F194" s="13" t="n"/>
      <c r="G194" s="13" t="n"/>
      <c r="H194" s="13" t="n"/>
      <c r="I194" s="13" t="n"/>
      <c r="J194" s="13" t="n"/>
      <c r="K194" s="13" t="n"/>
      <c r="L194" s="13" t="n"/>
      <c r="M194" s="13" t="n"/>
      <c r="N194" s="25">
        <f>IF($A194="","",IF($M194="","",IFERROR(INDEX(tblLocalizaciones[Nombre de la localización],MATCH($M194,tblLocalizaciones[Código localización],0)),"Código no encontrado")))</f>
        <v/>
      </c>
      <c r="O194" s="25">
        <f>IF(OR($A194="",$M194=""),"",IFERROR(INDEX(tblLocalizaciones[Estado candidatura],MATCH($M194,tblLocalizaciones[Código localización],0)),""))</f>
        <v/>
      </c>
      <c r="P194" s="25">
        <f>IF(OR($A194="",$M194=""),"",IFERROR(INDEX(tblLocalizaciones[Estado permiso],MATCH($M194,tblLocalizaciones[Código localización],0)),""))</f>
        <v/>
      </c>
      <c r="Q194" s="43">
        <f>IF(OR($A194="",$M194=""),"",IFERROR(INDEX(tblLocalizaciones[Disponible desde],MATCH($M194,tblLocalizaciones[Código localización],0)),""))</f>
        <v/>
      </c>
      <c r="R194" s="43">
        <f>IF(OR($A194="",$M194=""),"",IFERROR(INDEX(tblLocalizaciones[Disponible hasta],MATCH($M194,tblLocalizaciones[Código localización],0)),""))</f>
        <v/>
      </c>
      <c r="S194" s="25">
        <f>IF($A194="","",IF($M194="","Sin asignar",IF($E194="","Falta fecha",IF(OR($Q194="",$R194=""),"Por confirmar",IF(AND($E194&gt;=$Q194,$E194&lt;=$R194),"Disponible","No disponible")))))</f>
        <v/>
      </c>
      <c r="T194" s="42">
        <f>IF(OR($A194="",$M194="",$F194=""),"",IFERROR(ROUND($F194*INDEX(tblLocalizaciones[Coste por jornada (€)],MATCH($M194,tblLocalizaciones[Código localización],0))+INDEX(tblLocalizaciones[Coste de permisos (€)],MATCH($M194,tblLocalizaciones[Código localización],0))+INDEX(tblLocalizaciones[Otros costes fijos (€)],MATCH($M194,tblLocalizaciones[Código localización],0)),2),""))</f>
        <v/>
      </c>
      <c r="U194" s="13" t="n"/>
      <c r="V194" s="13" t="n"/>
      <c r="W194" s="25">
        <f>IF($A194="","",IF(COUNTIF($A$5:$A$204,$A194)&gt;1,"REVISAR",IF($M194="","REVISAR",IF($N194="Código no encontrado","CONFLICTO",IF($S194="No disponible","CONFLICTO",IF($O194="Descartada","CONFLICTO",IF(OR($E194="",$F194="",$U194=""),"REVISAR",IF(OR($P194="Denegado",$P194="No consultado"),"REVISAR","CORRECTO")))))))</f>
        <v/>
      </c>
      <c r="X194" s="24" t="n"/>
    </row>
    <row r="195">
      <c r="A195" s="13" t="n"/>
      <c r="B195" s="13" t="n"/>
      <c r="C195" s="24" t="n"/>
      <c r="D195" s="13" t="n"/>
      <c r="E195" s="37" t="n"/>
      <c r="F195" s="13" t="n"/>
      <c r="G195" s="13" t="n"/>
      <c r="H195" s="13" t="n"/>
      <c r="I195" s="13" t="n"/>
      <c r="J195" s="13" t="n"/>
      <c r="K195" s="13" t="n"/>
      <c r="L195" s="13" t="n"/>
      <c r="M195" s="13" t="n"/>
      <c r="N195" s="25">
        <f>IF($A195="","",IF($M195="","",IFERROR(INDEX(tblLocalizaciones[Nombre de la localización],MATCH($M195,tblLocalizaciones[Código localización],0)),"Código no encontrado")))</f>
        <v/>
      </c>
      <c r="O195" s="25">
        <f>IF(OR($A195="",$M195=""),"",IFERROR(INDEX(tblLocalizaciones[Estado candidatura],MATCH($M195,tblLocalizaciones[Código localización],0)),""))</f>
        <v/>
      </c>
      <c r="P195" s="25">
        <f>IF(OR($A195="",$M195=""),"",IFERROR(INDEX(tblLocalizaciones[Estado permiso],MATCH($M195,tblLocalizaciones[Código localización],0)),""))</f>
        <v/>
      </c>
      <c r="Q195" s="43">
        <f>IF(OR($A195="",$M195=""),"",IFERROR(INDEX(tblLocalizaciones[Disponible desde],MATCH($M195,tblLocalizaciones[Código localización],0)),""))</f>
        <v/>
      </c>
      <c r="R195" s="43">
        <f>IF(OR($A195="",$M195=""),"",IFERROR(INDEX(tblLocalizaciones[Disponible hasta],MATCH($M195,tblLocalizaciones[Código localización],0)),""))</f>
        <v/>
      </c>
      <c r="S195" s="25">
        <f>IF($A195="","",IF($M195="","Sin asignar",IF($E195="","Falta fecha",IF(OR($Q195="",$R195=""),"Por confirmar",IF(AND($E195&gt;=$Q195,$E195&lt;=$R195),"Disponible","No disponible")))))</f>
        <v/>
      </c>
      <c r="T195" s="42">
        <f>IF(OR($A195="",$M195="",$F195=""),"",IFERROR(ROUND($F195*INDEX(tblLocalizaciones[Coste por jornada (€)],MATCH($M195,tblLocalizaciones[Código localización],0))+INDEX(tblLocalizaciones[Coste de permisos (€)],MATCH($M195,tblLocalizaciones[Código localización],0))+INDEX(tblLocalizaciones[Otros costes fijos (€)],MATCH($M195,tblLocalizaciones[Código localización],0)),2),""))</f>
        <v/>
      </c>
      <c r="U195" s="13" t="n"/>
      <c r="V195" s="13" t="n"/>
      <c r="W195" s="25">
        <f>IF($A195="","",IF(COUNTIF($A$5:$A$204,$A195)&gt;1,"REVISAR",IF($M195="","REVISAR",IF($N195="Código no encontrado","CONFLICTO",IF($S195="No disponible","CONFLICTO",IF($O195="Descartada","CONFLICTO",IF(OR($E195="",$F195="",$U195=""),"REVISAR",IF(OR($P195="Denegado",$P195="No consultado"),"REVISAR","CORRECTO")))))))</f>
        <v/>
      </c>
      <c r="X195" s="24" t="n"/>
    </row>
    <row r="196">
      <c r="A196" s="13" t="n"/>
      <c r="B196" s="13" t="n"/>
      <c r="C196" s="24" t="n"/>
      <c r="D196" s="13" t="n"/>
      <c r="E196" s="37" t="n"/>
      <c r="F196" s="13" t="n"/>
      <c r="G196" s="13" t="n"/>
      <c r="H196" s="13" t="n"/>
      <c r="I196" s="13" t="n"/>
      <c r="J196" s="13" t="n"/>
      <c r="K196" s="13" t="n"/>
      <c r="L196" s="13" t="n"/>
      <c r="M196" s="13" t="n"/>
      <c r="N196" s="25">
        <f>IF($A196="","",IF($M196="","",IFERROR(INDEX(tblLocalizaciones[Nombre de la localización],MATCH($M196,tblLocalizaciones[Código localización],0)),"Código no encontrado")))</f>
        <v/>
      </c>
      <c r="O196" s="25">
        <f>IF(OR($A196="",$M196=""),"",IFERROR(INDEX(tblLocalizaciones[Estado candidatura],MATCH($M196,tblLocalizaciones[Código localización],0)),""))</f>
        <v/>
      </c>
      <c r="P196" s="25">
        <f>IF(OR($A196="",$M196=""),"",IFERROR(INDEX(tblLocalizaciones[Estado permiso],MATCH($M196,tblLocalizaciones[Código localización],0)),""))</f>
        <v/>
      </c>
      <c r="Q196" s="43">
        <f>IF(OR($A196="",$M196=""),"",IFERROR(INDEX(tblLocalizaciones[Disponible desde],MATCH($M196,tblLocalizaciones[Código localización],0)),""))</f>
        <v/>
      </c>
      <c r="R196" s="43">
        <f>IF(OR($A196="",$M196=""),"",IFERROR(INDEX(tblLocalizaciones[Disponible hasta],MATCH($M196,tblLocalizaciones[Código localización],0)),""))</f>
        <v/>
      </c>
      <c r="S196" s="25">
        <f>IF($A196="","",IF($M196="","Sin asignar",IF($E196="","Falta fecha",IF(OR($Q196="",$R196=""),"Por confirmar",IF(AND($E196&gt;=$Q196,$E196&lt;=$R196),"Disponible","No disponible")))))</f>
        <v/>
      </c>
      <c r="T196" s="42">
        <f>IF(OR($A196="",$M196="",$F196=""),"",IFERROR(ROUND($F196*INDEX(tblLocalizaciones[Coste por jornada (€)],MATCH($M196,tblLocalizaciones[Código localización],0))+INDEX(tblLocalizaciones[Coste de permisos (€)],MATCH($M196,tblLocalizaciones[Código localización],0))+INDEX(tblLocalizaciones[Otros costes fijos (€)],MATCH($M196,tblLocalizaciones[Código localización],0)),2),""))</f>
        <v/>
      </c>
      <c r="U196" s="13" t="n"/>
      <c r="V196" s="13" t="n"/>
      <c r="W196" s="25">
        <f>IF($A196="","",IF(COUNTIF($A$5:$A$204,$A196)&gt;1,"REVISAR",IF($M196="","REVISAR",IF($N196="Código no encontrado","CONFLICTO",IF($S196="No disponible","CONFLICTO",IF($O196="Descartada","CONFLICTO",IF(OR($E196="",$F196="",$U196=""),"REVISAR",IF(OR($P196="Denegado",$P196="No consultado"),"REVISAR","CORRECTO")))))))</f>
        <v/>
      </c>
      <c r="X196" s="24" t="n"/>
    </row>
    <row r="197">
      <c r="A197" s="13" t="n"/>
      <c r="B197" s="13" t="n"/>
      <c r="C197" s="24" t="n"/>
      <c r="D197" s="13" t="n"/>
      <c r="E197" s="37" t="n"/>
      <c r="F197" s="13" t="n"/>
      <c r="G197" s="13" t="n"/>
      <c r="H197" s="13" t="n"/>
      <c r="I197" s="13" t="n"/>
      <c r="J197" s="13" t="n"/>
      <c r="K197" s="13" t="n"/>
      <c r="L197" s="13" t="n"/>
      <c r="M197" s="13" t="n"/>
      <c r="N197" s="25">
        <f>IF($A197="","",IF($M197="","",IFERROR(INDEX(tblLocalizaciones[Nombre de la localización],MATCH($M197,tblLocalizaciones[Código localización],0)),"Código no encontrado")))</f>
        <v/>
      </c>
      <c r="O197" s="25">
        <f>IF(OR($A197="",$M197=""),"",IFERROR(INDEX(tblLocalizaciones[Estado candidatura],MATCH($M197,tblLocalizaciones[Código localización],0)),""))</f>
        <v/>
      </c>
      <c r="P197" s="25">
        <f>IF(OR($A197="",$M197=""),"",IFERROR(INDEX(tblLocalizaciones[Estado permiso],MATCH($M197,tblLocalizaciones[Código localización],0)),""))</f>
        <v/>
      </c>
      <c r="Q197" s="43">
        <f>IF(OR($A197="",$M197=""),"",IFERROR(INDEX(tblLocalizaciones[Disponible desde],MATCH($M197,tblLocalizaciones[Código localización],0)),""))</f>
        <v/>
      </c>
      <c r="R197" s="43">
        <f>IF(OR($A197="",$M197=""),"",IFERROR(INDEX(tblLocalizaciones[Disponible hasta],MATCH($M197,tblLocalizaciones[Código localización],0)),""))</f>
        <v/>
      </c>
      <c r="S197" s="25">
        <f>IF($A197="","",IF($M197="","Sin asignar",IF($E197="","Falta fecha",IF(OR($Q197="",$R197=""),"Por confirmar",IF(AND($E197&gt;=$Q197,$E197&lt;=$R197),"Disponible","No disponible")))))</f>
        <v/>
      </c>
      <c r="T197" s="42">
        <f>IF(OR($A197="",$M197="",$F197=""),"",IFERROR(ROUND($F197*INDEX(tblLocalizaciones[Coste por jornada (€)],MATCH($M197,tblLocalizaciones[Código localización],0))+INDEX(tblLocalizaciones[Coste de permisos (€)],MATCH($M197,tblLocalizaciones[Código localización],0))+INDEX(tblLocalizaciones[Otros costes fijos (€)],MATCH($M197,tblLocalizaciones[Código localización],0)),2),""))</f>
        <v/>
      </c>
      <c r="U197" s="13" t="n"/>
      <c r="V197" s="13" t="n"/>
      <c r="W197" s="25">
        <f>IF($A197="","",IF(COUNTIF($A$5:$A$204,$A197)&gt;1,"REVISAR",IF($M197="","REVISAR",IF($N197="Código no encontrado","CONFLICTO",IF($S197="No disponible","CONFLICTO",IF($O197="Descartada","CONFLICTO",IF(OR($E197="",$F197="",$U197=""),"REVISAR",IF(OR($P197="Denegado",$P197="No consultado"),"REVISAR","CORRECTO")))))))</f>
        <v/>
      </c>
      <c r="X197" s="24" t="n"/>
    </row>
    <row r="198">
      <c r="A198" s="13" t="n"/>
      <c r="B198" s="13" t="n"/>
      <c r="C198" s="24" t="n"/>
      <c r="D198" s="13" t="n"/>
      <c r="E198" s="37" t="n"/>
      <c r="F198" s="13" t="n"/>
      <c r="G198" s="13" t="n"/>
      <c r="H198" s="13" t="n"/>
      <c r="I198" s="13" t="n"/>
      <c r="J198" s="13" t="n"/>
      <c r="K198" s="13" t="n"/>
      <c r="L198" s="13" t="n"/>
      <c r="M198" s="13" t="n"/>
      <c r="N198" s="25">
        <f>IF($A198="","",IF($M198="","",IFERROR(INDEX(tblLocalizaciones[Nombre de la localización],MATCH($M198,tblLocalizaciones[Código localización],0)),"Código no encontrado")))</f>
        <v/>
      </c>
      <c r="O198" s="25">
        <f>IF(OR($A198="",$M198=""),"",IFERROR(INDEX(tblLocalizaciones[Estado candidatura],MATCH($M198,tblLocalizaciones[Código localización],0)),""))</f>
        <v/>
      </c>
      <c r="P198" s="25">
        <f>IF(OR($A198="",$M198=""),"",IFERROR(INDEX(tblLocalizaciones[Estado permiso],MATCH($M198,tblLocalizaciones[Código localización],0)),""))</f>
        <v/>
      </c>
      <c r="Q198" s="43">
        <f>IF(OR($A198="",$M198=""),"",IFERROR(INDEX(tblLocalizaciones[Disponible desde],MATCH($M198,tblLocalizaciones[Código localización],0)),""))</f>
        <v/>
      </c>
      <c r="R198" s="43">
        <f>IF(OR($A198="",$M198=""),"",IFERROR(INDEX(tblLocalizaciones[Disponible hasta],MATCH($M198,tblLocalizaciones[Código localización],0)),""))</f>
        <v/>
      </c>
      <c r="S198" s="25">
        <f>IF($A198="","",IF($M198="","Sin asignar",IF($E198="","Falta fecha",IF(OR($Q198="",$R198=""),"Por confirmar",IF(AND($E198&gt;=$Q198,$E198&lt;=$R198),"Disponible","No disponible")))))</f>
        <v/>
      </c>
      <c r="T198" s="42">
        <f>IF(OR($A198="",$M198="",$F198=""),"",IFERROR(ROUND($F198*INDEX(tblLocalizaciones[Coste por jornada (€)],MATCH($M198,tblLocalizaciones[Código localización],0))+INDEX(tblLocalizaciones[Coste de permisos (€)],MATCH($M198,tblLocalizaciones[Código localización],0))+INDEX(tblLocalizaciones[Otros costes fijos (€)],MATCH($M198,tblLocalizaciones[Código localización],0)),2),""))</f>
        <v/>
      </c>
      <c r="U198" s="13" t="n"/>
      <c r="V198" s="13" t="n"/>
      <c r="W198" s="25">
        <f>IF($A198="","",IF(COUNTIF($A$5:$A$204,$A198)&gt;1,"REVISAR",IF($M198="","REVISAR",IF($N198="Código no encontrado","CONFLICTO",IF($S198="No disponible","CONFLICTO",IF($O198="Descartada","CONFLICTO",IF(OR($E198="",$F198="",$U198=""),"REVISAR",IF(OR($P198="Denegado",$P198="No consultado"),"REVISAR","CORRECTO")))))))</f>
        <v/>
      </c>
      <c r="X198" s="24" t="n"/>
    </row>
    <row r="199">
      <c r="A199" s="13" t="n"/>
      <c r="B199" s="13" t="n"/>
      <c r="C199" s="24" t="n"/>
      <c r="D199" s="13" t="n"/>
      <c r="E199" s="37" t="n"/>
      <c r="F199" s="13" t="n"/>
      <c r="G199" s="13" t="n"/>
      <c r="H199" s="13" t="n"/>
      <c r="I199" s="13" t="n"/>
      <c r="J199" s="13" t="n"/>
      <c r="K199" s="13" t="n"/>
      <c r="L199" s="13" t="n"/>
      <c r="M199" s="13" t="n"/>
      <c r="N199" s="25">
        <f>IF($A199="","",IF($M199="","",IFERROR(INDEX(tblLocalizaciones[Nombre de la localización],MATCH($M199,tblLocalizaciones[Código localización],0)),"Código no encontrado")))</f>
        <v/>
      </c>
      <c r="O199" s="25">
        <f>IF(OR($A199="",$M199=""),"",IFERROR(INDEX(tblLocalizaciones[Estado candidatura],MATCH($M199,tblLocalizaciones[Código localización],0)),""))</f>
        <v/>
      </c>
      <c r="P199" s="25">
        <f>IF(OR($A199="",$M199=""),"",IFERROR(INDEX(tblLocalizaciones[Estado permiso],MATCH($M199,tblLocalizaciones[Código localización],0)),""))</f>
        <v/>
      </c>
      <c r="Q199" s="43">
        <f>IF(OR($A199="",$M199=""),"",IFERROR(INDEX(tblLocalizaciones[Disponible desde],MATCH($M199,tblLocalizaciones[Código localización],0)),""))</f>
        <v/>
      </c>
      <c r="R199" s="43">
        <f>IF(OR($A199="",$M199=""),"",IFERROR(INDEX(tblLocalizaciones[Disponible hasta],MATCH($M199,tblLocalizaciones[Código localización],0)),""))</f>
        <v/>
      </c>
      <c r="S199" s="25">
        <f>IF($A199="","",IF($M199="","Sin asignar",IF($E199="","Falta fecha",IF(OR($Q199="",$R199=""),"Por confirmar",IF(AND($E199&gt;=$Q199,$E199&lt;=$R199),"Disponible","No disponible")))))</f>
        <v/>
      </c>
      <c r="T199" s="42">
        <f>IF(OR($A199="",$M199="",$F199=""),"",IFERROR(ROUND($F199*INDEX(tblLocalizaciones[Coste por jornada (€)],MATCH($M199,tblLocalizaciones[Código localización],0))+INDEX(tblLocalizaciones[Coste de permisos (€)],MATCH($M199,tblLocalizaciones[Código localización],0))+INDEX(tblLocalizaciones[Otros costes fijos (€)],MATCH($M199,tblLocalizaciones[Código localización],0)),2),""))</f>
        <v/>
      </c>
      <c r="U199" s="13" t="n"/>
      <c r="V199" s="13" t="n"/>
      <c r="W199" s="25">
        <f>IF($A199="","",IF(COUNTIF($A$5:$A$204,$A199)&gt;1,"REVISAR",IF($M199="","REVISAR",IF($N199="Código no encontrado","CONFLICTO",IF($S199="No disponible","CONFLICTO",IF($O199="Descartada","CONFLICTO",IF(OR($E199="",$F199="",$U199=""),"REVISAR",IF(OR($P199="Denegado",$P199="No consultado"),"REVISAR","CORRECTO")))))))</f>
        <v/>
      </c>
      <c r="X199" s="24" t="n"/>
    </row>
    <row r="200">
      <c r="A200" s="13" t="n"/>
      <c r="B200" s="13" t="n"/>
      <c r="C200" s="24" t="n"/>
      <c r="D200" s="13" t="n"/>
      <c r="E200" s="37" t="n"/>
      <c r="F200" s="13" t="n"/>
      <c r="G200" s="13" t="n"/>
      <c r="H200" s="13" t="n"/>
      <c r="I200" s="13" t="n"/>
      <c r="J200" s="13" t="n"/>
      <c r="K200" s="13" t="n"/>
      <c r="L200" s="13" t="n"/>
      <c r="M200" s="13" t="n"/>
      <c r="N200" s="25">
        <f>IF($A200="","",IF($M200="","",IFERROR(INDEX(tblLocalizaciones[Nombre de la localización],MATCH($M200,tblLocalizaciones[Código localización],0)),"Código no encontrado")))</f>
        <v/>
      </c>
      <c r="O200" s="25">
        <f>IF(OR($A200="",$M200=""),"",IFERROR(INDEX(tblLocalizaciones[Estado candidatura],MATCH($M200,tblLocalizaciones[Código localización],0)),""))</f>
        <v/>
      </c>
      <c r="P200" s="25">
        <f>IF(OR($A200="",$M200=""),"",IFERROR(INDEX(tblLocalizaciones[Estado permiso],MATCH($M200,tblLocalizaciones[Código localización],0)),""))</f>
        <v/>
      </c>
      <c r="Q200" s="43">
        <f>IF(OR($A200="",$M200=""),"",IFERROR(INDEX(tblLocalizaciones[Disponible desde],MATCH($M200,tblLocalizaciones[Código localización],0)),""))</f>
        <v/>
      </c>
      <c r="R200" s="43">
        <f>IF(OR($A200="",$M200=""),"",IFERROR(INDEX(tblLocalizaciones[Disponible hasta],MATCH($M200,tblLocalizaciones[Código localización],0)),""))</f>
        <v/>
      </c>
      <c r="S200" s="25">
        <f>IF($A200="","",IF($M200="","Sin asignar",IF($E200="","Falta fecha",IF(OR($Q200="",$R200=""),"Por confirmar",IF(AND($E200&gt;=$Q200,$E200&lt;=$R200),"Disponible","No disponible")))))</f>
        <v/>
      </c>
      <c r="T200" s="42">
        <f>IF(OR($A200="",$M200="",$F200=""),"",IFERROR(ROUND($F200*INDEX(tblLocalizaciones[Coste por jornada (€)],MATCH($M200,tblLocalizaciones[Código localización],0))+INDEX(tblLocalizaciones[Coste de permisos (€)],MATCH($M200,tblLocalizaciones[Código localización],0))+INDEX(tblLocalizaciones[Otros costes fijos (€)],MATCH($M200,tblLocalizaciones[Código localización],0)),2),""))</f>
        <v/>
      </c>
      <c r="U200" s="13" t="n"/>
      <c r="V200" s="13" t="n"/>
      <c r="W200" s="25">
        <f>IF($A200="","",IF(COUNTIF($A$5:$A$204,$A200)&gt;1,"REVISAR",IF($M200="","REVISAR",IF($N200="Código no encontrado","CONFLICTO",IF($S200="No disponible","CONFLICTO",IF($O200="Descartada","CONFLICTO",IF(OR($E200="",$F200="",$U200=""),"REVISAR",IF(OR($P200="Denegado",$P200="No consultado"),"REVISAR","CORRECTO")))))))</f>
        <v/>
      </c>
      <c r="X200" s="24" t="n"/>
    </row>
    <row r="201">
      <c r="A201" s="13" t="n"/>
      <c r="B201" s="13" t="n"/>
      <c r="C201" s="24" t="n"/>
      <c r="D201" s="13" t="n"/>
      <c r="E201" s="37" t="n"/>
      <c r="F201" s="13" t="n"/>
      <c r="G201" s="13" t="n"/>
      <c r="H201" s="13" t="n"/>
      <c r="I201" s="13" t="n"/>
      <c r="J201" s="13" t="n"/>
      <c r="K201" s="13" t="n"/>
      <c r="L201" s="13" t="n"/>
      <c r="M201" s="13" t="n"/>
      <c r="N201" s="25">
        <f>IF($A201="","",IF($M201="","",IFERROR(INDEX(tblLocalizaciones[Nombre de la localización],MATCH($M201,tblLocalizaciones[Código localización],0)),"Código no encontrado")))</f>
        <v/>
      </c>
      <c r="O201" s="25">
        <f>IF(OR($A201="",$M201=""),"",IFERROR(INDEX(tblLocalizaciones[Estado candidatura],MATCH($M201,tblLocalizaciones[Código localización],0)),""))</f>
        <v/>
      </c>
      <c r="P201" s="25">
        <f>IF(OR($A201="",$M201=""),"",IFERROR(INDEX(tblLocalizaciones[Estado permiso],MATCH($M201,tblLocalizaciones[Código localización],0)),""))</f>
        <v/>
      </c>
      <c r="Q201" s="43">
        <f>IF(OR($A201="",$M201=""),"",IFERROR(INDEX(tblLocalizaciones[Disponible desde],MATCH($M201,tblLocalizaciones[Código localización],0)),""))</f>
        <v/>
      </c>
      <c r="R201" s="43">
        <f>IF(OR($A201="",$M201=""),"",IFERROR(INDEX(tblLocalizaciones[Disponible hasta],MATCH($M201,tblLocalizaciones[Código localización],0)),""))</f>
        <v/>
      </c>
      <c r="S201" s="25">
        <f>IF($A201="","",IF($M201="","Sin asignar",IF($E201="","Falta fecha",IF(OR($Q201="",$R201=""),"Por confirmar",IF(AND($E201&gt;=$Q201,$E201&lt;=$R201),"Disponible","No disponible")))))</f>
        <v/>
      </c>
      <c r="T201" s="42">
        <f>IF(OR($A201="",$M201="",$F201=""),"",IFERROR(ROUND($F201*INDEX(tblLocalizaciones[Coste por jornada (€)],MATCH($M201,tblLocalizaciones[Código localización],0))+INDEX(tblLocalizaciones[Coste de permisos (€)],MATCH($M201,tblLocalizaciones[Código localización],0))+INDEX(tblLocalizaciones[Otros costes fijos (€)],MATCH($M201,tblLocalizaciones[Código localización],0)),2),""))</f>
        <v/>
      </c>
      <c r="U201" s="13" t="n"/>
      <c r="V201" s="13" t="n"/>
      <c r="W201" s="25">
        <f>IF($A201="","",IF(COUNTIF($A$5:$A$204,$A201)&gt;1,"REVISAR",IF($M201="","REVISAR",IF($N201="Código no encontrado","CONFLICTO",IF($S201="No disponible","CONFLICTO",IF($O201="Descartada","CONFLICTO",IF(OR($E201="",$F201="",$U201=""),"REVISAR",IF(OR($P201="Denegado",$P201="No consultado"),"REVISAR","CORRECTO")))))))</f>
        <v/>
      </c>
      <c r="X201" s="24" t="n"/>
    </row>
    <row r="202">
      <c r="A202" s="13" t="n"/>
      <c r="B202" s="13" t="n"/>
      <c r="C202" s="24" t="n"/>
      <c r="D202" s="13" t="n"/>
      <c r="E202" s="37" t="n"/>
      <c r="F202" s="13" t="n"/>
      <c r="G202" s="13" t="n"/>
      <c r="H202" s="13" t="n"/>
      <c r="I202" s="13" t="n"/>
      <c r="J202" s="13" t="n"/>
      <c r="K202" s="13" t="n"/>
      <c r="L202" s="13" t="n"/>
      <c r="M202" s="13" t="n"/>
      <c r="N202" s="25">
        <f>IF($A202="","",IF($M202="","",IFERROR(INDEX(tblLocalizaciones[Nombre de la localización],MATCH($M202,tblLocalizaciones[Código localización],0)),"Código no encontrado")))</f>
        <v/>
      </c>
      <c r="O202" s="25">
        <f>IF(OR($A202="",$M202=""),"",IFERROR(INDEX(tblLocalizaciones[Estado candidatura],MATCH($M202,tblLocalizaciones[Código localización],0)),""))</f>
        <v/>
      </c>
      <c r="P202" s="25">
        <f>IF(OR($A202="",$M202=""),"",IFERROR(INDEX(tblLocalizaciones[Estado permiso],MATCH($M202,tblLocalizaciones[Código localización],0)),""))</f>
        <v/>
      </c>
      <c r="Q202" s="43">
        <f>IF(OR($A202="",$M202=""),"",IFERROR(INDEX(tblLocalizaciones[Disponible desde],MATCH($M202,tblLocalizaciones[Código localización],0)),""))</f>
        <v/>
      </c>
      <c r="R202" s="43">
        <f>IF(OR($A202="",$M202=""),"",IFERROR(INDEX(tblLocalizaciones[Disponible hasta],MATCH($M202,tblLocalizaciones[Código localización],0)),""))</f>
        <v/>
      </c>
      <c r="S202" s="25">
        <f>IF($A202="","",IF($M202="","Sin asignar",IF($E202="","Falta fecha",IF(OR($Q202="",$R202=""),"Por confirmar",IF(AND($E202&gt;=$Q202,$E202&lt;=$R202),"Disponible","No disponible")))))</f>
        <v/>
      </c>
      <c r="T202" s="42">
        <f>IF(OR($A202="",$M202="",$F202=""),"",IFERROR(ROUND($F202*INDEX(tblLocalizaciones[Coste por jornada (€)],MATCH($M202,tblLocalizaciones[Código localización],0))+INDEX(tblLocalizaciones[Coste de permisos (€)],MATCH($M202,tblLocalizaciones[Código localización],0))+INDEX(tblLocalizaciones[Otros costes fijos (€)],MATCH($M202,tblLocalizaciones[Código localización],0)),2),""))</f>
        <v/>
      </c>
      <c r="U202" s="13" t="n"/>
      <c r="V202" s="13" t="n"/>
      <c r="W202" s="25">
        <f>IF($A202="","",IF(COUNTIF($A$5:$A$204,$A202)&gt;1,"REVISAR",IF($M202="","REVISAR",IF($N202="Código no encontrado","CONFLICTO",IF($S202="No disponible","CONFLICTO",IF($O202="Descartada","CONFLICTO",IF(OR($E202="",$F202="",$U202=""),"REVISAR",IF(OR($P202="Denegado",$P202="No consultado"),"REVISAR","CORRECTO")))))))</f>
        <v/>
      </c>
      <c r="X202" s="24" t="n"/>
    </row>
    <row r="203">
      <c r="A203" s="13" t="n"/>
      <c r="B203" s="13" t="n"/>
      <c r="C203" s="24" t="n"/>
      <c r="D203" s="13" t="n"/>
      <c r="E203" s="37" t="n"/>
      <c r="F203" s="13" t="n"/>
      <c r="G203" s="13" t="n"/>
      <c r="H203" s="13" t="n"/>
      <c r="I203" s="13" t="n"/>
      <c r="J203" s="13" t="n"/>
      <c r="K203" s="13" t="n"/>
      <c r="L203" s="13" t="n"/>
      <c r="M203" s="13" t="n"/>
      <c r="N203" s="25">
        <f>IF($A203="","",IF($M203="","",IFERROR(INDEX(tblLocalizaciones[Nombre de la localización],MATCH($M203,tblLocalizaciones[Código localización],0)),"Código no encontrado")))</f>
        <v/>
      </c>
      <c r="O203" s="25">
        <f>IF(OR($A203="",$M203=""),"",IFERROR(INDEX(tblLocalizaciones[Estado candidatura],MATCH($M203,tblLocalizaciones[Código localización],0)),""))</f>
        <v/>
      </c>
      <c r="P203" s="25">
        <f>IF(OR($A203="",$M203=""),"",IFERROR(INDEX(tblLocalizaciones[Estado permiso],MATCH($M203,tblLocalizaciones[Código localización],0)),""))</f>
        <v/>
      </c>
      <c r="Q203" s="43">
        <f>IF(OR($A203="",$M203=""),"",IFERROR(INDEX(tblLocalizaciones[Disponible desde],MATCH($M203,tblLocalizaciones[Código localización],0)),""))</f>
        <v/>
      </c>
      <c r="R203" s="43">
        <f>IF(OR($A203="",$M203=""),"",IFERROR(INDEX(tblLocalizaciones[Disponible hasta],MATCH($M203,tblLocalizaciones[Código localización],0)),""))</f>
        <v/>
      </c>
      <c r="S203" s="25">
        <f>IF($A203="","",IF($M203="","Sin asignar",IF($E203="","Falta fecha",IF(OR($Q203="",$R203=""),"Por confirmar",IF(AND($E203&gt;=$Q203,$E203&lt;=$R203),"Disponible","No disponible")))))</f>
        <v/>
      </c>
      <c r="T203" s="42">
        <f>IF(OR($A203="",$M203="",$F203=""),"",IFERROR(ROUND($F203*INDEX(tblLocalizaciones[Coste por jornada (€)],MATCH($M203,tblLocalizaciones[Código localización],0))+INDEX(tblLocalizaciones[Coste de permisos (€)],MATCH($M203,tblLocalizaciones[Código localización],0))+INDEX(tblLocalizaciones[Otros costes fijos (€)],MATCH($M203,tblLocalizaciones[Código localización],0)),2),""))</f>
        <v/>
      </c>
      <c r="U203" s="13" t="n"/>
      <c r="V203" s="13" t="n"/>
      <c r="W203" s="25">
        <f>IF($A203="","",IF(COUNTIF($A$5:$A$204,$A203)&gt;1,"REVISAR",IF($M203="","REVISAR",IF($N203="Código no encontrado","CONFLICTO",IF($S203="No disponible","CONFLICTO",IF($O203="Descartada","CONFLICTO",IF(OR($E203="",$F203="",$U203=""),"REVISAR",IF(OR($P203="Denegado",$P203="No consultado"),"REVISAR","CORRECTO")))))))</f>
        <v/>
      </c>
      <c r="X203" s="24" t="n"/>
    </row>
    <row r="204">
      <c r="A204" s="13" t="n"/>
      <c r="B204" s="13" t="n"/>
      <c r="C204" s="24" t="n"/>
      <c r="D204" s="13" t="n"/>
      <c r="E204" s="37" t="n"/>
      <c r="F204" s="13" t="n"/>
      <c r="G204" s="13" t="n"/>
      <c r="H204" s="13" t="n"/>
      <c r="I204" s="13" t="n"/>
      <c r="J204" s="13" t="n"/>
      <c r="K204" s="13" t="n"/>
      <c r="L204" s="13" t="n"/>
      <c r="M204" s="13" t="n"/>
      <c r="N204" s="25">
        <f>IF($A204="","",IF($M204="","",IFERROR(INDEX(tblLocalizaciones[Nombre de la localización],MATCH($M204,tblLocalizaciones[Código localización],0)),"Código no encontrado")))</f>
        <v/>
      </c>
      <c r="O204" s="25">
        <f>IF(OR($A204="",$M204=""),"",IFERROR(INDEX(tblLocalizaciones[Estado candidatura],MATCH($M204,tblLocalizaciones[Código localización],0)),""))</f>
        <v/>
      </c>
      <c r="P204" s="25">
        <f>IF(OR($A204="",$M204=""),"",IFERROR(INDEX(tblLocalizaciones[Estado permiso],MATCH($M204,tblLocalizaciones[Código localización],0)),""))</f>
        <v/>
      </c>
      <c r="Q204" s="43">
        <f>IF(OR($A204="",$M204=""),"",IFERROR(INDEX(tblLocalizaciones[Disponible desde],MATCH($M204,tblLocalizaciones[Código localización],0)),""))</f>
        <v/>
      </c>
      <c r="R204" s="43">
        <f>IF(OR($A204="",$M204=""),"",IFERROR(INDEX(tblLocalizaciones[Disponible hasta],MATCH($M204,tblLocalizaciones[Código localización],0)),""))</f>
        <v/>
      </c>
      <c r="S204" s="25">
        <f>IF($A204="","",IF($M204="","Sin asignar",IF($E204="","Falta fecha",IF(OR($Q204="",$R204=""),"Por confirmar",IF(AND($E204&gt;=$Q204,$E204&lt;=$R204),"Disponible","No disponible")))))</f>
        <v/>
      </c>
      <c r="T204" s="42">
        <f>IF(OR($A204="",$M204="",$F204=""),"",IFERROR(ROUND($F204*INDEX(tblLocalizaciones[Coste por jornada (€)],MATCH($M204,tblLocalizaciones[Código localización],0))+INDEX(tblLocalizaciones[Coste de permisos (€)],MATCH($M204,tblLocalizaciones[Código localización],0))+INDEX(tblLocalizaciones[Otros costes fijos (€)],MATCH($M204,tblLocalizaciones[Código localización],0)),2),""))</f>
        <v/>
      </c>
      <c r="U204" s="13" t="n"/>
      <c r="V204" s="13" t="n"/>
      <c r="W204" s="25">
        <f>IF($A204="","",IF(COUNTIF($A$5:$A$204,$A204)&gt;1,"REVISAR",IF($M204="","REVISAR",IF($N204="Código no encontrado","CONFLICTO",IF($S204="No disponible","CONFLICTO",IF($O204="Descartada","CONFLICTO",IF(OR($E204="",$F204="",$U204=""),"REVISAR",IF(OR($P204="Denegado",$P204="No consultado"),"REVISAR","CORRECTO")))))))</f>
        <v/>
      </c>
      <c r="X204" s="24" t="n"/>
    </row>
  </sheetData>
  <autoFilter ref="A4:X204"/>
  <mergeCells count="1">
    <mergeCell ref="A1:X1"/>
  </mergeCells>
  <conditionalFormatting sqref="S5:S204">
    <cfRule type="expression" priority="1" dxfId="0">
      <formula>$S5="Disponible"</formula>
    </cfRule>
    <cfRule type="expression" priority="2" dxfId="1">
      <formula>$S5="No disponible"</formula>
    </cfRule>
    <cfRule type="expression" priority="3" dxfId="3">
      <formula>OR($S5="Por confirmar",$S5="Falta fecha",$S5="Sin asignar")</formula>
    </cfRule>
  </conditionalFormatting>
  <conditionalFormatting sqref="W5:W204">
    <cfRule type="expression" priority="4" dxfId="0">
      <formula>$W5="CORRECTO"</formula>
    </cfRule>
    <cfRule type="expression" priority="5" dxfId="3">
      <formula>$W5="REVISAR"</formula>
    </cfRule>
    <cfRule type="expression" priority="6" dxfId="1">
      <formula>$W5="CONFLICTO"</formula>
    </cfRule>
  </conditionalFormatting>
  <conditionalFormatting sqref="T5:T204">
    <cfRule type="colorScale" priority="7">
      <colorScale>
        <cfvo type="min"/>
        <cfvo type="percentile" val="50"/>
        <cfvo type="max"/>
        <color rgb="00EAF5F2"/>
        <color rgb="00FFF0C7"/>
        <color rgb="00E05A47"/>
      </colorScale>
    </cfRule>
  </conditionalFormatting>
  <conditionalFormatting sqref="A5:A204">
    <cfRule type="expression" priority="8" dxfId="1">
      <formula>AND($A5&lt;&gt;"",COUNTIF($A$5:$A$204,$A5)&gt;1)</formula>
    </cfRule>
  </conditionalFormatting>
  <conditionalFormatting sqref="M5:M204">
    <cfRule type="expression" priority="9" dxfId="1">
      <formula>AND($M5&lt;&gt;"",COUNTIF(Localizaciones!$A$5:$A$204,$M5)=0)</formula>
    </cfRule>
  </conditionalFormatting>
  <dataValidations count="9">
    <dataValidation sqref="D5:D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"Interior,Exterior,Mixto,Plató,Espacio público,Espacio natural"</formula1>
    </dataValidation>
    <dataValidation sqref="E5:E204" showDropDown="0" showInputMessage="1" showErrorMessage="1" allowBlank="0" errorTitle="Dato no válido" error="Introduce un valor que cumpla los criterios indicados." promptTitle="Entrada controlada" prompt="Selecciona o introduce un valor válido." type="date">
      <formula1>DATE(2020,1,1)</formula1>
      <formula2>DATE(2100,12,31)</formula2>
    </dataValidation>
    <dataValidation sqref="F5:F204" showDropDown="0" showInputMessage="1" showErrorMessage="1" allowBlank="0" errorTitle="Dato no válido" error="Introduce un valor que cumpla los criterios indicados." promptTitle="Entrada controlada" prompt="Selecciona o introduce un valor válido." type="decimal">
      <formula1>0.5</formula1>
      <formula2>100</formula2>
    </dataValidation>
    <dataValidation sqref="G5:G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"Diurna,Nocturna,Mixta"</formula1>
    </dataValidation>
    <dataValidation sqref="H5:H204" showDropDown="0" showInputMessage="1" showErrorMessage="1" allowBlank="0" errorTitle="Dato no válido" error="Introduce un valor que cumpla los criterios indicados." promptTitle="Entrada controlada" prompt="Selecciona o introduce un valor válido." type="whole">
      <formula1>0</formula1>
      <formula2>10000</formula2>
    </dataValidation>
    <dataValidation sqref="I5:I204" showDropDown="0" showInputMessage="1" showErrorMessage="1" allowBlank="0" errorTitle="Dato no válido" error="Introduce un valor que cumpla los criterios indicados." promptTitle="Entrada controlada" prompt="Selecciona o introduce un valor válido." type="whole">
      <formula1>0</formula1>
      <formula2>500</formula2>
    </dataValidation>
    <dataValidation sqref="J5:L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"Sí,No"</formula1>
    </dataValidation>
    <dataValidation sqref="M5:M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'Localizaciones'!$A$5:$A$204</formula1>
    </dataValidation>
    <dataValidation sqref="U5:U204" showDropDown="0" showInputMessage="1" showErrorMessage="1" allowBlank="0" errorTitle="Dato no válido" error="Introduce un valor que cumpla los criterios indicados." promptTitle="Entrada controlada" prompt="Selecciona o introduce un valor válido." type="list">
      <formula1>"Sin asignar,Propuesta,Preseleccionada,Confirmada,Descartada"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zoomScale="90" workbookViewId="0">
      <selection activeCell="A1" sqref="A1"/>
    </sheetView>
  </sheetViews>
  <sheetFormatPr baseColWidth="8" defaultRowHeight="15"/>
  <cols>
    <col width="92" customWidth="1" min="1" max="1"/>
    <col width="68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Instrucciones de uso</t>
        </is>
      </c>
    </row>
    <row r="2" ht="22" customHeight="1">
      <c r="A2" s="3" t="inlineStr">
        <is>
          <t>Flujo recomendado, convenciones y límites de la plantilla</t>
        </is>
      </c>
      <c r="B2" s="3" t="n"/>
      <c r="C2" s="3" t="n"/>
      <c r="D2" s="3" t="n"/>
      <c r="E2" s="3" t="n"/>
      <c r="F2" s="3" t="n"/>
      <c r="G2" s="3" t="n"/>
      <c r="H2" s="3" t="n"/>
    </row>
    <row r="3"/>
    <row r="4">
      <c r="A4" s="19" t="inlineStr">
        <is>
          <t>Flujo recomendado</t>
        </is>
      </c>
      <c r="B4" s="20" t="n"/>
      <c r="C4" s="20" t="n"/>
      <c r="D4" s="20" t="n"/>
      <c r="E4" s="20" t="n"/>
      <c r="F4" s="20" t="n"/>
      <c r="G4" s="20" t="n"/>
      <c r="H4" s="20" t="n"/>
    </row>
    <row r="5" ht="24" customHeight="1">
      <c r="A5" s="28" t="inlineStr">
        <is>
          <t>1. Establecer la fecha de revisión y los pesos de valoración en Resumen.</t>
        </is>
      </c>
    </row>
    <row r="6" ht="24" customHeight="1">
      <c r="A6" s="29" t="inlineStr">
        <is>
          <t>2. Registrar una fila por espacio físico en Localizaciones.</t>
        </is>
      </c>
    </row>
    <row r="7" ht="24" customHeight="1">
      <c r="A7" s="28" t="inlineStr">
        <is>
          <t>3. Completar costes, disponibilidad, accesos, restricciones y fecha de última comprobación.</t>
        </is>
      </c>
    </row>
    <row r="8" ht="24" customHeight="1">
      <c r="A8" s="29" t="inlineStr">
        <is>
          <t>4. Registrar las escenas en Escenas.</t>
        </is>
      </c>
    </row>
    <row r="9" ht="24" customHeight="1">
      <c r="A9" s="28" t="inlineStr">
        <is>
          <t>5. Seleccionar el código de localización asignado a cada escena.</t>
        </is>
      </c>
    </row>
    <row r="10" ht="24" customHeight="1">
      <c r="A10" s="29" t="inlineStr">
        <is>
          <t>6. Revisar las columnas Disponibilidad en fecha y Resultado comprobación.</t>
        </is>
      </c>
    </row>
    <row r="11" ht="24" customHeight="1">
      <c r="A11" s="28" t="inlineStr">
        <is>
          <t>7. Filtrar las alertas antes de marcar una escena como confirmada.</t>
        </is>
      </c>
    </row>
    <row r="12" ht="24" customHeight="1">
      <c r="A12" s="29" t="inlineStr">
        <is>
          <t>8. Sustituir o eliminar los ejemplos ficticios antes de usar el libro en una producción real.</t>
        </is>
      </c>
    </row>
    <row r="13"/>
    <row r="14">
      <c r="A14" s="19" t="inlineStr">
        <is>
          <t>Convenciones</t>
        </is>
      </c>
      <c r="B14" s="20" t="n"/>
      <c r="C14" s="20" t="n"/>
      <c r="D14" s="20" t="n"/>
      <c r="E14" s="20" t="n"/>
      <c r="F14" s="20" t="n"/>
      <c r="G14" s="20" t="n"/>
      <c r="H14" s="20" t="n"/>
    </row>
    <row r="15">
      <c r="A15" s="30" t="inlineStr">
        <is>
          <t>Celdas de entrada manual</t>
        </is>
      </c>
      <c r="B15" s="6" t="inlineStr">
        <is>
          <t>Fondo amarillo claro.</t>
        </is>
      </c>
    </row>
    <row r="16">
      <c r="A16" s="31" t="inlineStr">
        <is>
          <t>Celdas con fórmula</t>
        </is>
      </c>
      <c r="B16" s="6" t="inlineStr">
        <is>
          <t>Fondo gris claro y bloqueadas visualmente, pero sin contraseña.</t>
        </is>
      </c>
    </row>
    <row r="17">
      <c r="A17" s="32" t="inlineStr">
        <is>
          <t>Alertas rojas</t>
        </is>
      </c>
      <c r="B17" s="6" t="inlineStr">
        <is>
          <t>Conflicto o dato incoherente.</t>
        </is>
      </c>
    </row>
    <row r="18">
      <c r="A18" s="33" t="inlineStr">
        <is>
          <t>Alertas ámbar</t>
        </is>
      </c>
      <c r="B18" s="6" t="inlineStr">
        <is>
          <t>Dato pendiente de revisar.</t>
        </is>
      </c>
    </row>
    <row r="19">
      <c r="A19" s="34" t="inlineStr">
        <is>
          <t>Indicadores verdes</t>
        </is>
      </c>
      <c r="B19" s="6" t="inlineStr">
        <is>
          <t>Comprobación satisfactoria.</t>
        </is>
      </c>
    </row>
    <row r="20">
      <c r="A20" s="11" t="inlineStr">
        <is>
          <t>Fechas</t>
        </is>
      </c>
      <c r="B20" s="6" t="inlineStr">
        <is>
          <t>Formato dd/mm/aaaa.</t>
        </is>
      </c>
    </row>
    <row r="21">
      <c r="A21" s="11" t="inlineStr">
        <is>
          <t>Importes</t>
        </is>
      </c>
      <c r="B21" s="6" t="inlineStr">
        <is>
          <t>Euros con formato #.##0,00 €.</t>
        </is>
      </c>
    </row>
    <row r="22">
      <c r="A22" s="11" t="inlineStr">
        <is>
          <t>Valoraciones</t>
        </is>
      </c>
      <c r="B22" s="6" t="inlineStr">
        <is>
          <t>Escala de 1 a 5, donde 5 es la situación más favorable.</t>
        </is>
      </c>
    </row>
    <row r="23"/>
    <row r="24"/>
    <row r="25">
      <c r="A25" s="19" t="inlineStr">
        <is>
          <t>Límites del cálculo</t>
        </is>
      </c>
      <c r="B25" s="20" t="n"/>
      <c r="C25" s="20" t="n"/>
      <c r="D25" s="20" t="n"/>
      <c r="E25" s="20" t="n"/>
      <c r="F25" s="20" t="n"/>
      <c r="G25" s="20" t="n"/>
      <c r="H25" s="20" t="n"/>
    </row>
    <row r="26" ht="34" customHeight="1">
      <c r="A26" s="35" t="inlineStr">
        <is>
          <t>• La disponibilidad calculada solo comprueba que la fecha prevista esté dentro del intervalo registrado.</t>
        </is>
      </c>
    </row>
    <row r="27" ht="34" customHeight="1">
      <c r="A27" s="36" t="inlineStr">
        <is>
          <t>• No se comprueban franjas horarias, montajes previos, desmontajes ni reservas simultáneas.</t>
        </is>
      </c>
    </row>
    <row r="28" ht="34" customHeight="1">
      <c r="A28" s="35" t="inlineStr">
        <is>
          <t>• Los costes son orientativos y pueden repetir costes fijos cuando varias escenas utilizan la misma localización.</t>
        </is>
      </c>
    </row>
    <row r="29" ht="34" customHeight="1">
      <c r="A29" s="36" t="inlineStr">
        <is>
          <t>• El estado de permiso es un dato operativo introducido por el usuario, no una verificación externa.</t>
        </is>
      </c>
    </row>
    <row r="30" ht="34" customHeight="1">
      <c r="A30" s="35" t="inlineStr">
        <is>
          <t>• La plantilla no sustituye las comprobaciones de producción ni la documentación acordada con cada espacio.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2026-09-07T08:11:11Z</dcterms:created>
  <dcterms:modified xmlns:dcterms="http://purl.org/dc/terms/" xmlns:xsi="http://www.w3.org/2001/XMLSchema-instance" xsi:type="dcterms:W3CDTF">2026-09-07T08:11:13+00:00Z</dcterms:modified>
</cp:coreProperties>
</file>